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2"/>
  </bookViews>
  <sheets>
    <sheet name="náklady DSO" sheetId="1" state="hidden" r:id="rId1"/>
    <sheet name="2021 zaměstnanci a účetnictví" sheetId="2" r:id="rId2"/>
    <sheet name="členské příspěvky" sheetId="3" r:id="rId3"/>
    <sheet name="Financování GDPR" sheetId="4" r:id="rId4"/>
    <sheet name="Návrh ceníku" sheetId="5" r:id="rId5"/>
  </sheets>
  <definedNames/>
  <calcPr fullCalcOnLoad="1"/>
</workbook>
</file>

<file path=xl/sharedStrings.xml><?xml version="1.0" encoding="utf-8"?>
<sst xmlns="http://schemas.openxmlformats.org/spreadsheetml/2006/main" count="196" uniqueCount="146">
  <si>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</si>
  <si>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</si>
  <si>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</si>
  <si>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</si>
  <si>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</si>
  <si>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</si>
  <si>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</si>
  <si>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</si>
  <si>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</si>
  <si>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</si>
  <si>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</si>
  <si>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</si>
  <si>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</si>
  <si>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</si>
  <si>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</si>
  <si>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</si>
  <si>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</si>
  <si>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</si>
  <si>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</si>
  <si>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</si>
  <si>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</si>
  <si>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</si>
  <si>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</si>
  <si>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</si>
  <si>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</si>
  <si>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</si>
  <si>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</si>
  <si>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</si>
  <si>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</si>
  <si>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</si>
  <si>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</si>
  <si>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</si>
  <si>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</si>
  <si>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</si>
  <si>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</si>
  <si>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</si>
  <si>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</si>
  <si>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</si>
  <si>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</si>
  <si>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</si>
  <si>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</si>
  <si>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</si>
  <si>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</si>
  <si>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</si>
  <si>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</si>
  <si>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</si>
  <si>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</si>
  <si>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</si>
  <si>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</si>
  <si>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</si>
  <si>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</si>
  <si>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</si>
  <si>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</si>
  <si>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</si>
  <si>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</si>
  <si>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</si>
  <si>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celkem na projekty v roce 2019</t>
  </si>
  <si>
    <t>výše členských příspěvků - 27 Kč</t>
  </si>
  <si>
    <t>Náklady na provoz MAS</t>
  </si>
  <si>
    <t>počet obyvatel</t>
  </si>
  <si>
    <t>Náklady celkem</t>
  </si>
  <si>
    <t>náklady na obyvatele v Kč</t>
  </si>
  <si>
    <t>po odečtení níže zmíněných nákladů</t>
  </si>
  <si>
    <t>náklad</t>
  </si>
  <si>
    <t>částka</t>
  </si>
  <si>
    <t>Náklady celkem na provoz 2019</t>
  </si>
  <si>
    <t>Nositel tradic</t>
  </si>
  <si>
    <t>Kumšt</t>
  </si>
  <si>
    <t>pojistka, materál, BÚ, pošta</t>
  </si>
  <si>
    <t>publikování Bystřicko</t>
  </si>
  <si>
    <t>cestovné, školení, pohoštění</t>
  </si>
  <si>
    <t>IT</t>
  </si>
  <si>
    <t>Zpracování žádosti o dotaci pro členy - Kraj Vysočina</t>
  </si>
  <si>
    <t>Zpracování žádosti o dotaci pro nečleny  - Kraj Vysočina</t>
  </si>
  <si>
    <t>zpracování žádosti o dotaci pro nečleny  - MMR</t>
  </si>
  <si>
    <t>Další žádosti pro členy</t>
  </si>
  <si>
    <t>Další žádosti pro nečleny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</si>
  <si>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</si>
  <si>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</si>
  <si>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</si>
  <si>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</si>
  <si>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</si>
  <si>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</si>
  <si>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</si>
  <si>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</si>
  <si>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</si>
  <si>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</si>
  <si>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</si>
  <si>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</si>
  <si>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</si>
  <si>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</si>
  <si>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</si>
  <si>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Zpracování žádosti o dotaci pro členy  - MMR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</si>
  <si>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</si>
  <si>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</si>
  <si>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</si>
  <si>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</si>
  <si>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</si>
  <si>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</si>
  <si>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</si>
  <si>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</si>
  <si>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</si>
  <si>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</si>
  <si>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</si>
  <si>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měsíční náklady zaměstnanec</t>
  </si>
  <si>
    <t>1 úvazek: 44 900 superhrubá, 33 500 hrubá, 25 150 čistá</t>
  </si>
  <si>
    <t>účetnictví</t>
  </si>
  <si>
    <t>Skorotice</t>
  </si>
  <si>
    <t>rok/subjekt</t>
  </si>
  <si>
    <t>mimořádný členský příspěvek</t>
  </si>
  <si>
    <t>obec s neuvolněným starostou</t>
  </si>
  <si>
    <t>město Bystřice n.P., ZUŠ, MŠ a 2xZŠ</t>
  </si>
  <si>
    <t>Zájezd</t>
  </si>
  <si>
    <t>DPP - Benová</t>
  </si>
  <si>
    <t>2020 (62 Kč)</t>
  </si>
  <si>
    <t xml:space="preserve"> 1 celý úvazek + DPP + účetnictví</t>
  </si>
  <si>
    <t>Varianta dvě (strop pro Bystřici)</t>
  </si>
  <si>
    <t>2% z celkových nákladů projektu (do 1 mil Kč včetně) + 1% z nákladů nad stanovený limit 1 mil Kč</t>
  </si>
  <si>
    <t>do rezervy a na nákup notebooku, cca 80 tis. lze očekávat z pronájmu vybavení a ceníku služeb</t>
  </si>
  <si>
    <t xml:space="preserve">Náklady na provoz DSO - zatím odhadem </t>
  </si>
  <si>
    <t>mimořádné členské</t>
  </si>
  <si>
    <t>skutečnost koncem roku</t>
  </si>
  <si>
    <t>Příslušné % bude vybíráno ihned po schválení dotace dle uvedeného ceníku služeb.</t>
  </si>
  <si>
    <t>Pozn. uvedené částky neobsahují financování GDPR, bude vybíráno v rámci mimořádného členského příspěvku a to 1 x ročně (viz. list Financování GDPR)</t>
  </si>
  <si>
    <t>pověřenec - 38 obcí</t>
  </si>
  <si>
    <t>Pověřenec - 38 obcí</t>
  </si>
  <si>
    <t>rok 2021 - MB</t>
  </si>
  <si>
    <t>Náklady od 1.1.2021 - 31.12.2021</t>
  </si>
  <si>
    <t>v rámci příspěvku 62 Kč / obyvatele</t>
  </si>
  <si>
    <t>pro rok 2021</t>
  </si>
  <si>
    <t xml:space="preserve"> příspěvek ve výši 62,- Kč/osoba </t>
  </si>
  <si>
    <t>2021 (62 Kč)</t>
  </si>
  <si>
    <t>Členské příspěvky v roce 2020</t>
  </si>
  <si>
    <t>Rozdíl (2021-2020)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</si>
  <si>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1.1.2020</t>
    </r>
    <r>
      <rPr>
        <sz val="10"/>
        <rFont val="Arial"/>
        <family val="2"/>
      </rPr>
      <t>, který je umístění na webových stránkách ČSÚ na adrese:https://www.czso.cz/csu/czso/pocet-obyvatel-v-obcich-k-112019</t>
    </r>
  </si>
  <si>
    <t>62+5165</t>
  </si>
  <si>
    <t>rozdíl x 2020</t>
  </si>
  <si>
    <t>196248 / 38 = 5165 Kč</t>
  </si>
  <si>
    <t>kompenzace obcí za Bystřici pro rok 2021</t>
  </si>
  <si>
    <t>38 obcí + 19 škol a školek = 57 subjektů celkem</t>
  </si>
  <si>
    <t>ZŠ Dalečín</t>
  </si>
  <si>
    <t>Dalečín (jen ZŠ)</t>
  </si>
  <si>
    <t>průměrně 438 Kč měsíc/subjekt</t>
  </si>
  <si>
    <t>Prosíme obce a příslušné subjekty o potvrzení navazující spolupráce s panem Šnekem v roce 2021 (týká se těch obcí, kteří nehlasovaly v rámci členské schůze dne 8.10.2020). Dále žádáme o kontrolu uvolněnosti/neuvolněnosti starosty v dané obci. Předem děkujeme.</t>
  </si>
  <si>
    <t>mimořádný členský příspěvek celkem (GDPR + strop pro Bystřici)</t>
  </si>
  <si>
    <t>nově přistoupili v roce 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</si>
</sst>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</numFmts>
  <fonts count="80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Arial CE"/>
      <family val="0"/>
    </font>
    <font>
      <b/>
      <i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u val="single"/>
      <sz val="12"/>
      <color rgb="FFFF0000"/>
      <name val="Arial CE"/>
      <family val="0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6" fontId="11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6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68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8" fontId="6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70" fillId="0" borderId="0" xfId="0" applyNumberFormat="1" applyFont="1" applyAlignment="1">
      <alignment/>
    </xf>
    <xf numFmtId="0" fontId="71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72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26" xfId="0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4" fillId="36" borderId="32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4" xfId="0" applyFill="1" applyBorder="1" applyAlignment="1">
      <alignment/>
    </xf>
    <xf numFmtId="0" fontId="70" fillId="36" borderId="35" xfId="0" applyFont="1" applyFill="1" applyBorder="1" applyAlignment="1">
      <alignment/>
    </xf>
    <xf numFmtId="0" fontId="68" fillId="0" borderId="3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4" fillId="0" borderId="0" xfId="0" applyFont="1" applyFill="1" applyAlignment="1">
      <alignment/>
    </xf>
    <xf numFmtId="0" fontId="6" fillId="34" borderId="3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13" fontId="0" fillId="0" borderId="0" xfId="0" applyNumberFormat="1" applyAlignment="1">
      <alignment/>
    </xf>
    <xf numFmtId="8" fontId="7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75" fillId="35" borderId="13" xfId="0" applyNumberFormat="1" applyFont="1" applyFill="1" applyBorder="1" applyAlignment="1">
      <alignment horizontal="right" vertical="center"/>
    </xf>
    <xf numFmtId="3" fontId="72" fillId="0" borderId="12" xfId="0" applyNumberFormat="1" applyFont="1" applyBorder="1" applyAlignment="1">
      <alignment/>
    </xf>
    <xf numFmtId="3" fontId="72" fillId="0" borderId="10" xfId="0" applyNumberFormat="1" applyFont="1" applyBorder="1" applyAlignment="1">
      <alignment/>
    </xf>
    <xf numFmtId="0" fontId="0" fillId="39" borderId="0" xfId="0" applyFill="1" applyAlignment="1">
      <alignment/>
    </xf>
    <xf numFmtId="0" fontId="6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2" fillId="39" borderId="13" xfId="0" applyNumberFormat="1" applyFont="1" applyFill="1" applyBorder="1" applyAlignment="1">
      <alignment horizontal="right" vertical="center"/>
    </xf>
    <xf numFmtId="0" fontId="6" fillId="39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9" borderId="10" xfId="0" applyFill="1" applyBorder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72" fillId="0" borderId="28" xfId="0" applyFont="1" applyFill="1" applyBorder="1" applyAlignment="1">
      <alignment/>
    </xf>
    <xf numFmtId="0" fontId="72" fillId="39" borderId="28" xfId="0" applyFont="1" applyFill="1" applyBorder="1" applyAlignment="1">
      <alignment/>
    </xf>
    <xf numFmtId="0" fontId="3" fillId="0" borderId="23" xfId="0" applyFont="1" applyBorder="1" applyAlignment="1">
      <alignment/>
    </xf>
    <xf numFmtId="6" fontId="11" fillId="0" borderId="20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/>
    </xf>
    <xf numFmtId="6" fontId="76" fillId="0" borderId="20" xfId="0" applyNumberFormat="1" applyFont="1" applyFill="1" applyBorder="1" applyAlignment="1">
      <alignment vertical="center" wrapText="1"/>
    </xf>
    <xf numFmtId="0" fontId="3" fillId="39" borderId="19" xfId="0" applyFont="1" applyFill="1" applyBorder="1" applyAlignment="1">
      <alignment/>
    </xf>
    <xf numFmtId="6" fontId="11" fillId="40" borderId="20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0" fontId="72" fillId="0" borderId="38" xfId="0" applyFont="1" applyFill="1" applyBorder="1" applyAlignment="1">
      <alignment/>
    </xf>
    <xf numFmtId="6" fontId="11" fillId="0" borderId="39" xfId="0" applyNumberFormat="1" applyFont="1" applyFill="1" applyBorder="1" applyAlignment="1">
      <alignment vertical="center" wrapText="1"/>
    </xf>
    <xf numFmtId="0" fontId="72" fillId="0" borderId="40" xfId="0" applyFont="1" applyFill="1" applyBorder="1" applyAlignment="1">
      <alignment/>
    </xf>
    <xf numFmtId="6" fontId="11" fillId="0" borderId="22" xfId="0" applyNumberFormat="1" applyFont="1" applyFill="1" applyBorder="1" applyAlignment="1">
      <alignment vertical="center" wrapText="1"/>
    </xf>
    <xf numFmtId="3" fontId="75" fillId="35" borderId="37" xfId="0" applyNumberFormat="1" applyFont="1" applyFill="1" applyBorder="1" applyAlignment="1">
      <alignment horizontal="right" vertical="center"/>
    </xf>
    <xf numFmtId="3" fontId="75" fillId="35" borderId="35" xfId="0" applyNumberFormat="1" applyFont="1" applyFill="1" applyBorder="1" applyAlignment="1">
      <alignment horizontal="right" vertical="center"/>
    </xf>
    <xf numFmtId="0" fontId="0" fillId="39" borderId="1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51" xfId="0" applyNumberFormat="1" applyFont="1" applyBorder="1" applyAlignment="1">
      <alignment horizontal="center"/>
    </xf>
    <xf numFmtId="3" fontId="69" fillId="0" borderId="37" xfId="0" applyNumberFormat="1" applyFont="1" applyBorder="1" applyAlignment="1">
      <alignment horizontal="center"/>
    </xf>
    <xf numFmtId="3" fontId="69" fillId="0" borderId="43" xfId="0" applyNumberFormat="1" applyFont="1" applyBorder="1" applyAlignment="1">
      <alignment horizontal="center"/>
    </xf>
    <xf numFmtId="0" fontId="20" fillId="37" borderId="52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3" fontId="18" fillId="0" borderId="52" xfId="0" applyNumberFormat="1" applyFont="1" applyBorder="1" applyAlignment="1">
      <alignment horizontal="center" vertical="center" wrapText="1"/>
    </xf>
    <xf numFmtId="3" fontId="18" fillId="0" borderId="5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3" fontId="73" fillId="0" borderId="37" xfId="0" applyNumberFormat="1" applyFont="1" applyBorder="1" applyAlignment="1">
      <alignment horizontal="center"/>
    </xf>
    <xf numFmtId="3" fontId="73" fillId="0" borderId="43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3" fontId="18" fillId="0" borderId="54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/>
    </xf>
    <xf numFmtId="3" fontId="73" fillId="0" borderId="0" xfId="0" applyNumberFormat="1" applyFont="1" applyBorder="1" applyAlignment="1">
      <alignment horizontal="center"/>
    </xf>
    <xf numFmtId="0" fontId="6" fillId="39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37" borderId="52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5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3" fontId="77" fillId="0" borderId="52" xfId="0" applyNumberFormat="1" applyFont="1" applyBorder="1" applyAlignment="1">
      <alignment horizontal="center"/>
    </xf>
    <xf numFmtId="3" fontId="77" fillId="0" borderId="54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0" borderId="58" xfId="0" applyNumberFormat="1" applyFont="1" applyBorder="1" applyAlignment="1">
      <alignment horizontal="center"/>
    </xf>
    <xf numFmtId="0" fontId="73" fillId="39" borderId="42" xfId="0" applyFont="1" applyFill="1" applyBorder="1" applyAlignment="1">
      <alignment horizontal="center" vertical="center"/>
    </xf>
    <xf numFmtId="0" fontId="73" fillId="39" borderId="43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6" fontId="11" fillId="33" borderId="36" xfId="0" applyNumberFormat="1" applyFont="1" applyFill="1" applyBorder="1" applyAlignment="1">
      <alignment horizontal="center" vertical="center" wrapText="1"/>
    </xf>
    <xf numFmtId="6" fontId="11" fillId="33" borderId="59" xfId="0" applyNumberFormat="1" applyFont="1" applyFill="1" applyBorder="1" applyAlignment="1">
      <alignment horizontal="center" vertical="center" wrapText="1"/>
    </xf>
    <xf numFmtId="6" fontId="76" fillId="33" borderId="36" xfId="0" applyNumberFormat="1" applyFont="1" applyFill="1" applyBorder="1" applyAlignment="1">
      <alignment horizontal="center" vertical="center" wrapText="1"/>
    </xf>
    <xf numFmtId="6" fontId="76" fillId="33" borderId="59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8" fillId="0" borderId="45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/>
    </xf>
    <xf numFmtId="3" fontId="6" fillId="0" borderId="62" xfId="0" applyNumberFormat="1" applyFont="1" applyBorder="1" applyAlignment="1">
      <alignment horizontal="center"/>
    </xf>
    <xf numFmtId="0" fontId="79" fillId="0" borderId="44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0" fontId="6" fillId="0" borderId="65" xfId="0" applyFon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57421875" style="0" customWidth="1"/>
    <col min="2" max="2" width="18.57421875" style="0" customWidth="1"/>
    <col min="3" max="3" width="12.57421875" style="0" customWidth="1"/>
    <col min="4" max="4" width="20.28125" style="0" customWidth="1"/>
    <col min="5" max="5" width="13.57421875" style="0" customWidth="1"/>
  </cols>
  <sheetData>
    <row r="3" spans="1:4" ht="15">
      <c r="A3" s="141" t="s">
        <v>57</v>
      </c>
      <c r="B3" s="141"/>
      <c r="C3" s="141"/>
      <c r="D3" s="43">
        <v>534870</v>
      </c>
    </row>
    <row r="4" spans="1:13" ht="15">
      <c r="A4" s="42" t="s">
        <v>62</v>
      </c>
      <c r="B4" s="41"/>
      <c r="C4" s="41"/>
      <c r="D4" s="45">
        <f>D3-E15-D21-D26-D36</f>
        <v>70135.5</v>
      </c>
      <c r="E4" s="79" t="s">
        <v>118</v>
      </c>
      <c r="F4" s="78"/>
      <c r="G4" s="78"/>
      <c r="H4" s="78"/>
      <c r="I4" s="78"/>
      <c r="J4" s="78"/>
      <c r="K4" s="78"/>
      <c r="L4" s="78"/>
      <c r="M4" s="78"/>
    </row>
    <row r="5" ht="13.5" thickBot="1"/>
    <row r="6" spans="1:5" ht="17.25">
      <c r="A6" s="121" t="s">
        <v>47</v>
      </c>
      <c r="B6" s="122"/>
      <c r="C6" s="122"/>
      <c r="D6" s="122"/>
      <c r="E6" s="123"/>
    </row>
    <row r="7" spans="1:5" ht="12.75">
      <c r="A7" s="37" t="s">
        <v>48</v>
      </c>
      <c r="B7" s="38" t="s">
        <v>49</v>
      </c>
      <c r="C7" s="38" t="s">
        <v>50</v>
      </c>
      <c r="D7" s="38" t="s">
        <v>120</v>
      </c>
      <c r="E7" s="39" t="s">
        <v>51</v>
      </c>
    </row>
    <row r="8" spans="1:5" ht="12.75">
      <c r="A8" s="31" t="s">
        <v>52</v>
      </c>
      <c r="B8" s="46">
        <v>204190</v>
      </c>
      <c r="C8" s="30">
        <v>75000</v>
      </c>
      <c r="D8" s="30">
        <v>53200</v>
      </c>
      <c r="E8" s="32">
        <v>75990</v>
      </c>
    </row>
    <row r="9" spans="1:5" ht="12.75">
      <c r="A9" s="31" t="s">
        <v>53</v>
      </c>
      <c r="B9" s="30">
        <v>263780</v>
      </c>
      <c r="C9" s="30">
        <v>60000</v>
      </c>
      <c r="D9" s="30">
        <v>137485</v>
      </c>
      <c r="E9" s="32">
        <v>66295</v>
      </c>
    </row>
    <row r="10" spans="1:5" ht="12.75">
      <c r="A10" s="33" t="s">
        <v>54</v>
      </c>
      <c r="B10" s="30">
        <v>37544</v>
      </c>
      <c r="C10" s="30"/>
      <c r="D10" s="30">
        <v>4647</v>
      </c>
      <c r="E10" s="32">
        <v>32897</v>
      </c>
    </row>
    <row r="11" spans="1:5" ht="12.75">
      <c r="A11" s="34" t="s">
        <v>66</v>
      </c>
      <c r="B11" s="35">
        <v>7500</v>
      </c>
      <c r="C11" s="35"/>
      <c r="D11" s="35"/>
      <c r="E11" s="36">
        <v>7500</v>
      </c>
    </row>
    <row r="12" spans="1:5" ht="12.75">
      <c r="A12" s="34" t="s">
        <v>67</v>
      </c>
      <c r="B12" s="35">
        <v>10000</v>
      </c>
      <c r="C12" s="35"/>
      <c r="D12" s="35"/>
      <c r="E12" s="36">
        <v>10000</v>
      </c>
    </row>
    <row r="13" spans="1:5" ht="12.75">
      <c r="A13" s="34" t="s">
        <v>112</v>
      </c>
      <c r="B13" s="35">
        <v>5639</v>
      </c>
      <c r="C13" s="35"/>
      <c r="D13" s="35"/>
      <c r="E13" s="36">
        <v>5639</v>
      </c>
    </row>
    <row r="14" spans="1:5" ht="13.5" thickBot="1">
      <c r="A14" s="34" t="s">
        <v>55</v>
      </c>
      <c r="B14" s="35">
        <v>50246</v>
      </c>
      <c r="C14" s="44">
        <v>2000</v>
      </c>
      <c r="D14" s="44">
        <v>7350</v>
      </c>
      <c r="E14" s="36">
        <v>40896</v>
      </c>
    </row>
    <row r="15" spans="1:5" ht="14.25" thickBot="1">
      <c r="A15" s="138" t="s">
        <v>56</v>
      </c>
      <c r="B15" s="139"/>
      <c r="C15" s="139"/>
      <c r="D15" s="140"/>
      <c r="E15" s="40">
        <f>SUM(E8:E14)</f>
        <v>239217</v>
      </c>
    </row>
    <row r="17" ht="13.5" thickBot="1"/>
    <row r="18" spans="1:5" ht="17.25">
      <c r="A18" s="121" t="s">
        <v>58</v>
      </c>
      <c r="B18" s="122"/>
      <c r="C18" s="122"/>
      <c r="D18" s="122"/>
      <c r="E18" s="123"/>
    </row>
    <row r="19" spans="1:5" ht="12.75">
      <c r="A19" s="129" t="s">
        <v>61</v>
      </c>
      <c r="B19" s="130"/>
      <c r="C19" s="131"/>
      <c r="D19" s="142">
        <v>4.5</v>
      </c>
      <c r="E19" s="143"/>
    </row>
    <row r="20" spans="1:5" ht="13.5" thickBot="1">
      <c r="A20" s="129" t="s">
        <v>59</v>
      </c>
      <c r="B20" s="130"/>
      <c r="C20" s="131"/>
      <c r="D20" s="114">
        <v>19810</v>
      </c>
      <c r="E20" s="115"/>
    </row>
    <row r="21" spans="1:6" ht="14.25" thickBot="1">
      <c r="A21" s="116" t="s">
        <v>60</v>
      </c>
      <c r="B21" s="117"/>
      <c r="C21" s="144"/>
      <c r="D21" s="140">
        <f>D19*D20-3627.5</f>
        <v>85517.5</v>
      </c>
      <c r="E21" s="118"/>
      <c r="F21" s="17"/>
    </row>
    <row r="23" ht="13.5" thickBot="1"/>
    <row r="24" spans="1:5" ht="17.25">
      <c r="A24" s="121"/>
      <c r="B24" s="122"/>
      <c r="C24" s="122"/>
      <c r="D24" s="122"/>
      <c r="E24" s="123"/>
    </row>
    <row r="25" spans="1:5" ht="13.5" thickBot="1">
      <c r="A25" s="129"/>
      <c r="B25" s="130"/>
      <c r="C25" s="131"/>
      <c r="D25" s="142"/>
      <c r="E25" s="143"/>
    </row>
    <row r="26" spans="1:5" ht="14.25" thickBot="1">
      <c r="A26" s="116"/>
      <c r="B26" s="117"/>
      <c r="C26" s="144"/>
      <c r="D26" s="140"/>
      <c r="E26" s="118"/>
    </row>
    <row r="29" ht="13.5" thickBot="1"/>
    <row r="30" spans="1:8" ht="17.25">
      <c r="A30" s="121" t="s">
        <v>119</v>
      </c>
      <c r="B30" s="122"/>
      <c r="C30" s="122"/>
      <c r="D30" s="122"/>
      <c r="E30" s="123"/>
      <c r="F30" s="79" t="s">
        <v>121</v>
      </c>
      <c r="G30" s="79"/>
      <c r="H30" s="79"/>
    </row>
    <row r="31" spans="1:5" ht="12.75">
      <c r="A31" s="124" t="s">
        <v>63</v>
      </c>
      <c r="B31" s="125"/>
      <c r="C31" s="126"/>
      <c r="D31" s="127" t="s">
        <v>64</v>
      </c>
      <c r="E31" s="128"/>
    </row>
    <row r="32" spans="1:5" ht="12.75">
      <c r="A32" s="129" t="s">
        <v>68</v>
      </c>
      <c r="B32" s="130"/>
      <c r="C32" s="131"/>
      <c r="D32" s="114">
        <v>60000</v>
      </c>
      <c r="E32" s="115"/>
    </row>
    <row r="33" spans="1:5" ht="12.75">
      <c r="A33" s="129" t="s">
        <v>69</v>
      </c>
      <c r="B33" s="130"/>
      <c r="C33" s="131"/>
      <c r="D33" s="114">
        <v>50000</v>
      </c>
      <c r="E33" s="115"/>
    </row>
    <row r="34" spans="1:5" ht="12.75">
      <c r="A34" s="132" t="s">
        <v>70</v>
      </c>
      <c r="B34" s="133"/>
      <c r="C34" s="134"/>
      <c r="D34" s="114">
        <v>15000</v>
      </c>
      <c r="E34" s="115"/>
    </row>
    <row r="35" spans="1:5" ht="13.5" thickBot="1">
      <c r="A35" s="135" t="s">
        <v>71</v>
      </c>
      <c r="B35" s="136"/>
      <c r="C35" s="137"/>
      <c r="D35" s="114">
        <v>15000</v>
      </c>
      <c r="E35" s="115"/>
    </row>
    <row r="36" spans="1:5" ht="14.25" thickBot="1">
      <c r="A36" s="116" t="s">
        <v>65</v>
      </c>
      <c r="B36" s="117"/>
      <c r="C36" s="118"/>
      <c r="D36" s="119">
        <f>SUM(D32:E35)</f>
        <v>140000</v>
      </c>
      <c r="E36" s="120"/>
    </row>
  </sheetData>
  <sheetProtection/>
  <mergeCells count="28">
    <mergeCell ref="D20:E20"/>
    <mergeCell ref="A26:C26"/>
    <mergeCell ref="D26:E26"/>
    <mergeCell ref="D21:E21"/>
    <mergeCell ref="A24:E24"/>
    <mergeCell ref="A25:C25"/>
    <mergeCell ref="D25:E25"/>
    <mergeCell ref="A21:C21"/>
    <mergeCell ref="A35:C35"/>
    <mergeCell ref="D32:E32"/>
    <mergeCell ref="D33:E33"/>
    <mergeCell ref="A6:E6"/>
    <mergeCell ref="A15:D15"/>
    <mergeCell ref="A3:C3"/>
    <mergeCell ref="A18:E18"/>
    <mergeCell ref="A19:C19"/>
    <mergeCell ref="A20:C20"/>
    <mergeCell ref="D19:E19"/>
    <mergeCell ref="D34:E34"/>
    <mergeCell ref="D35:E35"/>
    <mergeCell ref="A36:C36"/>
    <mergeCell ref="D36:E36"/>
    <mergeCell ref="A30:E30"/>
    <mergeCell ref="A31:C31"/>
    <mergeCell ref="D31:E31"/>
    <mergeCell ref="A32:C32"/>
    <mergeCell ref="A33:C33"/>
    <mergeCell ref="A34:C3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E61"/>
  <sheetViews>
    <sheetView zoomScalePageLayoutView="0" workbookViewId="0" topLeftCell="A1">
      <selection activeCell="B15" sqref="B15:C15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1" ht="13.5" thickBot="1"/>
    <row r="2" spans="1:4" ht="23.25" thickBot="1">
      <c r="A2" s="149" t="s">
        <v>115</v>
      </c>
      <c r="B2" s="150"/>
      <c r="C2" s="151"/>
      <c r="D2" s="82"/>
    </row>
    <row r="3" spans="1:3" ht="15.75" thickBot="1">
      <c r="A3" s="152" t="s">
        <v>103</v>
      </c>
      <c r="B3" s="161" t="s">
        <v>126</v>
      </c>
      <c r="C3" s="162"/>
    </row>
    <row r="4" spans="1:3" ht="12.75">
      <c r="A4" s="153"/>
      <c r="B4" s="155" t="s">
        <v>127</v>
      </c>
      <c r="C4" s="156"/>
    </row>
    <row r="5" spans="1:3" ht="13.5" thickBot="1">
      <c r="A5" s="154"/>
      <c r="B5" s="157"/>
      <c r="C5" s="158"/>
    </row>
    <row r="6" spans="1:5" ht="13.5">
      <c r="A6" s="67" t="s">
        <v>104</v>
      </c>
      <c r="B6" s="159">
        <v>44900</v>
      </c>
      <c r="C6" s="160"/>
      <c r="D6" s="21" t="s">
        <v>105</v>
      </c>
      <c r="E6" s="21"/>
    </row>
    <row r="7" spans="1:4" ht="14.25" thickBot="1">
      <c r="A7" s="24" t="s">
        <v>46</v>
      </c>
      <c r="B7" s="145">
        <v>12</v>
      </c>
      <c r="C7" s="146"/>
      <c r="D7" s="21"/>
    </row>
    <row r="8" spans="1:3" ht="14.25" thickBot="1">
      <c r="A8" s="27" t="s">
        <v>1</v>
      </c>
      <c r="B8" s="147">
        <f>B6*B7</f>
        <v>538800</v>
      </c>
      <c r="C8" s="148"/>
    </row>
    <row r="9" spans="1:4" ht="14.25" thickBot="1">
      <c r="A9" s="67" t="s">
        <v>113</v>
      </c>
      <c r="B9" s="159">
        <v>8000</v>
      </c>
      <c r="C9" s="160"/>
      <c r="D9" s="21"/>
    </row>
    <row r="10" spans="1:3" ht="14.25" thickBot="1">
      <c r="A10" s="24" t="s">
        <v>46</v>
      </c>
      <c r="B10" s="159">
        <v>12</v>
      </c>
      <c r="C10" s="160"/>
    </row>
    <row r="11" spans="1:3" ht="14.25" thickBot="1">
      <c r="A11" s="27" t="s">
        <v>41</v>
      </c>
      <c r="B11" s="147">
        <f>B10*B9</f>
        <v>96000</v>
      </c>
      <c r="C11" s="148">
        <f>B10*B9</f>
        <v>96000</v>
      </c>
    </row>
    <row r="12" spans="1:3" ht="13.5">
      <c r="A12" s="25" t="s">
        <v>106</v>
      </c>
      <c r="B12" s="169">
        <v>5000</v>
      </c>
      <c r="C12" s="170"/>
    </row>
    <row r="13" spans="1:3" ht="14.25" thickBot="1">
      <c r="A13" s="26" t="s">
        <v>46</v>
      </c>
      <c r="B13" s="145">
        <v>12</v>
      </c>
      <c r="C13" s="146"/>
    </row>
    <row r="14" spans="1:3" ht="14.25" thickBot="1">
      <c r="A14" s="28" t="s">
        <v>41</v>
      </c>
      <c r="B14" s="147">
        <f>B12*B13</f>
        <v>60000</v>
      </c>
      <c r="C14" s="148"/>
    </row>
    <row r="15" spans="2:4" ht="15.75" thickBot="1">
      <c r="B15" s="167">
        <f>B8+B14+B11</f>
        <v>694800</v>
      </c>
      <c r="C15" s="168"/>
      <c r="D15" s="81" t="s">
        <v>128</v>
      </c>
    </row>
    <row r="17" spans="1:4" ht="12.75">
      <c r="A17" s="23"/>
      <c r="B17" s="23"/>
      <c r="C17" s="23"/>
      <c r="D17" s="23"/>
    </row>
    <row r="18" spans="1:4" ht="12.75">
      <c r="A18" s="23"/>
      <c r="B18" s="23"/>
      <c r="C18" s="23"/>
      <c r="D18" s="23"/>
    </row>
    <row r="19" spans="1:4" ht="22.5">
      <c r="A19" s="163"/>
      <c r="B19" s="163"/>
      <c r="C19" s="163"/>
      <c r="D19" s="23"/>
    </row>
    <row r="20" spans="1:4" ht="15">
      <c r="A20" s="164"/>
      <c r="B20" s="165"/>
      <c r="C20" s="165"/>
      <c r="D20" s="23"/>
    </row>
    <row r="21" spans="1:4" ht="12.75">
      <c r="A21" s="164"/>
      <c r="B21" s="166"/>
      <c r="C21" s="166"/>
      <c r="D21" s="23"/>
    </row>
    <row r="22" spans="1:4" ht="12.75">
      <c r="A22" s="164"/>
      <c r="B22" s="166"/>
      <c r="C22" s="166"/>
      <c r="D22" s="23"/>
    </row>
    <row r="23" spans="1:4" ht="13.5">
      <c r="A23" s="87"/>
      <c r="B23" s="171"/>
      <c r="C23" s="171"/>
      <c r="D23" s="23"/>
    </row>
    <row r="24" spans="1:4" ht="13.5">
      <c r="A24" s="88"/>
      <c r="B24" s="172"/>
      <c r="C24" s="172"/>
      <c r="D24" s="23"/>
    </row>
    <row r="25" spans="1:4" ht="13.5">
      <c r="A25" s="88"/>
      <c r="B25" s="173"/>
      <c r="C25" s="173"/>
      <c r="D25" s="23"/>
    </row>
    <row r="26" spans="1:4" ht="13.5">
      <c r="A26" s="87"/>
      <c r="B26" s="171"/>
      <c r="C26" s="171"/>
      <c r="D26" s="23"/>
    </row>
    <row r="27" spans="1:4" ht="13.5">
      <c r="A27" s="88"/>
      <c r="B27" s="171"/>
      <c r="C27" s="171"/>
      <c r="D27" s="23"/>
    </row>
    <row r="28" spans="1:4" ht="13.5">
      <c r="A28" s="88"/>
      <c r="B28" s="173"/>
      <c r="C28" s="173"/>
      <c r="D28" s="23"/>
    </row>
    <row r="29" spans="1:4" ht="13.5">
      <c r="A29" s="89"/>
      <c r="B29" s="172"/>
      <c r="C29" s="172"/>
      <c r="D29" s="23"/>
    </row>
    <row r="30" spans="1:4" ht="13.5">
      <c r="A30" s="90"/>
      <c r="B30" s="172"/>
      <c r="C30" s="172"/>
      <c r="D30" s="23"/>
    </row>
    <row r="31" spans="1:4" ht="13.5">
      <c r="A31" s="90"/>
      <c r="B31" s="173"/>
      <c r="C31" s="173"/>
      <c r="D31" s="23"/>
    </row>
    <row r="32" spans="1:4" ht="15">
      <c r="A32" s="23"/>
      <c r="B32" s="174"/>
      <c r="C32" s="174"/>
      <c r="D32" s="29"/>
    </row>
    <row r="33" spans="1:4" ht="12.75">
      <c r="A33" s="23"/>
      <c r="B33" s="23"/>
      <c r="C33" s="23"/>
      <c r="D33" s="23"/>
    </row>
    <row r="34" spans="1:4" ht="12.75">
      <c r="A34" s="23"/>
      <c r="B34" s="23"/>
      <c r="C34" s="23"/>
      <c r="D34" s="23"/>
    </row>
    <row r="35" spans="1:4" ht="12.75">
      <c r="A35" s="23"/>
      <c r="B35" s="23"/>
      <c r="C35" s="23"/>
      <c r="D35" s="23"/>
    </row>
    <row r="36" spans="1:4" ht="22.5">
      <c r="A36" s="163"/>
      <c r="B36" s="163"/>
      <c r="C36" s="163"/>
      <c r="D36" s="23"/>
    </row>
    <row r="37" spans="1:4" ht="15">
      <c r="A37" s="164"/>
      <c r="B37" s="165"/>
      <c r="C37" s="165"/>
      <c r="D37" s="23"/>
    </row>
    <row r="38" spans="1:4" ht="12.75">
      <c r="A38" s="164"/>
      <c r="B38" s="166"/>
      <c r="C38" s="166"/>
      <c r="D38" s="23"/>
    </row>
    <row r="39" spans="1:4" ht="12.75">
      <c r="A39" s="164"/>
      <c r="B39" s="166"/>
      <c r="C39" s="166"/>
      <c r="D39" s="23"/>
    </row>
    <row r="40" spans="1:4" ht="13.5">
      <c r="A40" s="87"/>
      <c r="B40" s="171"/>
      <c r="C40" s="171"/>
      <c r="D40" s="23"/>
    </row>
    <row r="41" spans="1:4" ht="13.5">
      <c r="A41" s="88"/>
      <c r="B41" s="172"/>
      <c r="C41" s="172"/>
      <c r="D41" s="23"/>
    </row>
    <row r="42" spans="1:4" ht="13.5">
      <c r="A42" s="88"/>
      <c r="B42" s="173"/>
      <c r="C42" s="173"/>
      <c r="D42" s="23"/>
    </row>
    <row r="43" spans="1:4" ht="13.5">
      <c r="A43" s="89"/>
      <c r="B43" s="172"/>
      <c r="C43" s="172"/>
      <c r="D43" s="23"/>
    </row>
    <row r="44" spans="1:4" ht="13.5">
      <c r="A44" s="90"/>
      <c r="B44" s="172"/>
      <c r="C44" s="172"/>
      <c r="D44" s="23"/>
    </row>
    <row r="45" spans="1:4" ht="13.5">
      <c r="A45" s="90"/>
      <c r="B45" s="173"/>
      <c r="C45" s="173"/>
      <c r="D45" s="23"/>
    </row>
    <row r="46" spans="1:4" ht="15">
      <c r="A46" s="23"/>
      <c r="B46" s="174"/>
      <c r="C46" s="174"/>
      <c r="D46" s="29"/>
    </row>
    <row r="47" spans="1:4" ht="12.75">
      <c r="A47" s="23"/>
      <c r="B47" s="23"/>
      <c r="C47" s="23"/>
      <c r="D47" s="23"/>
    </row>
    <row r="48" spans="1:4" ht="12.75">
      <c r="A48" s="23"/>
      <c r="B48" s="23"/>
      <c r="C48" s="23"/>
      <c r="D48" s="23"/>
    </row>
    <row r="49" spans="1:4" ht="12.75">
      <c r="A49" s="23"/>
      <c r="B49" s="23"/>
      <c r="C49" s="23"/>
      <c r="D49" s="23"/>
    </row>
    <row r="50" spans="1:4" ht="12.75">
      <c r="A50" s="23"/>
      <c r="B50" s="23"/>
      <c r="C50" s="23"/>
      <c r="D50" s="23"/>
    </row>
    <row r="51" spans="1:4" ht="12.75">
      <c r="A51" s="23"/>
      <c r="B51" s="23"/>
      <c r="C51" s="23"/>
      <c r="D51" s="23"/>
    </row>
    <row r="52" spans="1:4" ht="12.75">
      <c r="A52" s="23"/>
      <c r="B52" s="23"/>
      <c r="C52" s="23"/>
      <c r="D52" s="23"/>
    </row>
    <row r="53" spans="1:4" ht="12.75">
      <c r="A53" s="23"/>
      <c r="B53" s="23"/>
      <c r="C53" s="23"/>
      <c r="D53" s="23"/>
    </row>
    <row r="54" spans="1:4" ht="12.75">
      <c r="A54" s="23"/>
      <c r="B54" s="23"/>
      <c r="C54" s="23"/>
      <c r="D54" s="23"/>
    </row>
    <row r="55" spans="1:4" ht="12.75">
      <c r="A55" s="23"/>
      <c r="B55" s="23"/>
      <c r="C55" s="23"/>
      <c r="D55" s="23"/>
    </row>
    <row r="56" spans="1:4" ht="12.75">
      <c r="A56" s="23"/>
      <c r="B56" s="23"/>
      <c r="C56" s="23"/>
      <c r="D56" s="23"/>
    </row>
    <row r="57" spans="1:4" ht="12.75">
      <c r="A57" s="23"/>
      <c r="B57" s="23"/>
      <c r="C57" s="23"/>
      <c r="D57" s="23"/>
    </row>
    <row r="58" spans="1:4" ht="12.75">
      <c r="A58" s="23"/>
      <c r="B58" s="23"/>
      <c r="C58" s="23"/>
      <c r="D58" s="23"/>
    </row>
    <row r="59" spans="1:4" ht="12.75">
      <c r="A59" s="23"/>
      <c r="B59" s="23"/>
      <c r="C59" s="23"/>
      <c r="D59" s="23"/>
    </row>
    <row r="60" spans="1:4" ht="12.75">
      <c r="A60" s="23"/>
      <c r="B60" s="23"/>
      <c r="C60" s="23"/>
      <c r="D60" s="23"/>
    </row>
    <row r="61" spans="1:4" ht="12.75">
      <c r="A61" s="23"/>
      <c r="B61" s="23"/>
      <c r="C61" s="23"/>
      <c r="D61" s="23"/>
    </row>
  </sheetData>
  <sheetProtection/>
  <mergeCells count="39">
    <mergeCell ref="B46:C46"/>
    <mergeCell ref="B40:C40"/>
    <mergeCell ref="B41:C41"/>
    <mergeCell ref="B42:C42"/>
    <mergeCell ref="B43:C43"/>
    <mergeCell ref="B44:C44"/>
    <mergeCell ref="B45:C45"/>
    <mergeCell ref="B29:C29"/>
    <mergeCell ref="B30:C30"/>
    <mergeCell ref="B31:C31"/>
    <mergeCell ref="B32:C32"/>
    <mergeCell ref="A36:C36"/>
    <mergeCell ref="A37:A39"/>
    <mergeCell ref="B37:C37"/>
    <mergeCell ref="B38:C39"/>
    <mergeCell ref="B23:C23"/>
    <mergeCell ref="B24:C24"/>
    <mergeCell ref="B25:C25"/>
    <mergeCell ref="B26:C26"/>
    <mergeCell ref="B27:C27"/>
    <mergeCell ref="B28:C28"/>
    <mergeCell ref="B10:C10"/>
    <mergeCell ref="B11:C11"/>
    <mergeCell ref="A19:C19"/>
    <mergeCell ref="A20:A22"/>
    <mergeCell ref="B20:C20"/>
    <mergeCell ref="B21:C22"/>
    <mergeCell ref="B15:C15"/>
    <mergeCell ref="B12:C12"/>
    <mergeCell ref="B13:C13"/>
    <mergeCell ref="B14:C14"/>
    <mergeCell ref="A2:C2"/>
    <mergeCell ref="A3:A5"/>
    <mergeCell ref="B4:C5"/>
    <mergeCell ref="B6:C6"/>
    <mergeCell ref="B7:C7"/>
    <mergeCell ref="B8:C8"/>
    <mergeCell ref="B3:C3"/>
    <mergeCell ref="B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5"/>
  <sheetViews>
    <sheetView tabSelected="1" zoomScalePageLayoutView="0" workbookViewId="0" topLeftCell="A1">
      <selection activeCell="A48" sqref="A48:E48"/>
    </sheetView>
  </sheetViews>
  <sheetFormatPr defaultColWidth="9.140625" defaultRowHeight="12.75"/>
  <cols>
    <col min="1" max="1" width="29.28125" style="0" customWidth="1"/>
    <col min="2" max="2" width="10.28125" style="0" customWidth="1"/>
    <col min="3" max="5" width="12.28125" style="0" customWidth="1"/>
    <col min="6" max="6" width="13.57421875" style="0" customWidth="1"/>
    <col min="7" max="7" width="14.8515625" style="0" customWidth="1"/>
    <col min="8" max="8" width="17.28125" style="0" customWidth="1"/>
    <col min="10" max="11" width="11.140625" style="0" customWidth="1"/>
    <col min="17" max="17" width="11.7109375" style="0" customWidth="1"/>
  </cols>
  <sheetData>
    <row r="1" spans="1:5" ht="21.75" thickBot="1">
      <c r="A1" s="191" t="s">
        <v>36</v>
      </c>
      <c r="B1" s="192"/>
      <c r="C1" s="192"/>
      <c r="D1" s="192"/>
      <c r="E1" s="192"/>
    </row>
    <row r="2" spans="1:17" ht="21">
      <c r="A2" s="180" t="s">
        <v>129</v>
      </c>
      <c r="B2" s="180"/>
      <c r="C2" s="180"/>
      <c r="D2" s="180"/>
      <c r="E2" s="180"/>
      <c r="J2" s="185" t="s">
        <v>123</v>
      </c>
      <c r="K2" s="186"/>
      <c r="L2" s="186"/>
      <c r="M2" s="186"/>
      <c r="N2" s="186"/>
      <c r="O2" s="186"/>
      <c r="P2" s="186"/>
      <c r="Q2" s="187"/>
    </row>
    <row r="3" spans="1:17" ht="15.75" thickBot="1">
      <c r="A3" s="179" t="s">
        <v>130</v>
      </c>
      <c r="B3" s="179"/>
      <c r="C3" s="179"/>
      <c r="D3" s="179"/>
      <c r="E3" s="179"/>
      <c r="J3" s="188"/>
      <c r="K3" s="189"/>
      <c r="L3" s="189"/>
      <c r="M3" s="189"/>
      <c r="N3" s="189"/>
      <c r="O3" s="189"/>
      <c r="P3" s="189"/>
      <c r="Q3" s="190"/>
    </row>
    <row r="4" spans="1:4" ht="13.5" thickBot="1">
      <c r="A4" s="193"/>
      <c r="B4" s="193"/>
      <c r="C4" s="194"/>
      <c r="D4" s="18"/>
    </row>
    <row r="5" spans="1:8" ht="39.75" customHeight="1" thickBot="1">
      <c r="A5" s="195" t="s">
        <v>0</v>
      </c>
      <c r="B5" s="198" t="s">
        <v>43</v>
      </c>
      <c r="C5" s="196" t="s">
        <v>42</v>
      </c>
      <c r="D5" s="197"/>
      <c r="E5" s="177" t="s">
        <v>44</v>
      </c>
      <c r="G5" s="183" t="s">
        <v>116</v>
      </c>
      <c r="H5" s="184"/>
    </row>
    <row r="6" spans="1:8" ht="13.5" thickBot="1">
      <c r="A6" s="195"/>
      <c r="B6" s="199"/>
      <c r="C6" s="20" t="s">
        <v>114</v>
      </c>
      <c r="D6" s="20" t="s">
        <v>131</v>
      </c>
      <c r="E6" s="178"/>
      <c r="F6" s="80"/>
      <c r="G6" s="74" t="s">
        <v>135</v>
      </c>
      <c r="H6" s="75" t="s">
        <v>136</v>
      </c>
    </row>
    <row r="7" spans="1:8" ht="13.5">
      <c r="A7" s="5" t="s">
        <v>2</v>
      </c>
      <c r="B7" s="7">
        <v>284</v>
      </c>
      <c r="C7" s="15">
        <v>17608</v>
      </c>
      <c r="D7" s="91">
        <f>B7*62</f>
        <v>17608</v>
      </c>
      <c r="E7" s="12">
        <f aca="true" t="shared" si="0" ref="E7:E46">D7-C7</f>
        <v>0</v>
      </c>
      <c r="F7" s="9"/>
      <c r="G7" s="84">
        <f>B7*62+5165</f>
        <v>22773</v>
      </c>
      <c r="H7" s="15">
        <f aca="true" t="shared" si="1" ref="H7:H45">G7-C7</f>
        <v>5165</v>
      </c>
    </row>
    <row r="8" spans="1:8" ht="13.5">
      <c r="A8" s="3" t="s">
        <v>3</v>
      </c>
      <c r="B8" s="7">
        <v>266</v>
      </c>
      <c r="C8" s="15">
        <v>15996</v>
      </c>
      <c r="D8" s="91">
        <f aca="true" t="shared" si="2" ref="D8:D45">B8*62</f>
        <v>16492</v>
      </c>
      <c r="E8" s="12">
        <f t="shared" si="0"/>
        <v>496</v>
      </c>
      <c r="F8" s="9"/>
      <c r="G8" s="85">
        <f>B8*62+5165</f>
        <v>21657</v>
      </c>
      <c r="H8" s="15">
        <f t="shared" si="1"/>
        <v>5661</v>
      </c>
    </row>
    <row r="9" spans="1:8" ht="13.5">
      <c r="A9" s="3" t="s">
        <v>4</v>
      </c>
      <c r="B9" s="7">
        <v>194</v>
      </c>
      <c r="C9" s="15">
        <v>11966</v>
      </c>
      <c r="D9" s="91">
        <f t="shared" si="2"/>
        <v>12028</v>
      </c>
      <c r="E9" s="12">
        <f t="shared" si="0"/>
        <v>62</v>
      </c>
      <c r="F9" s="9"/>
      <c r="G9" s="85">
        <f>B9*62+5165</f>
        <v>17193</v>
      </c>
      <c r="H9" s="15">
        <f t="shared" si="1"/>
        <v>5227</v>
      </c>
    </row>
    <row r="10" spans="1:15" ht="13.5">
      <c r="A10" s="3" t="s">
        <v>5</v>
      </c>
      <c r="B10" s="7">
        <v>8004</v>
      </c>
      <c r="C10" s="15">
        <v>502820</v>
      </c>
      <c r="D10" s="91">
        <f t="shared" si="2"/>
        <v>496248</v>
      </c>
      <c r="E10" s="12">
        <f t="shared" si="0"/>
        <v>-6572</v>
      </c>
      <c r="F10" s="9"/>
      <c r="G10" s="76">
        <v>300000</v>
      </c>
      <c r="H10" s="15">
        <f>G10-C10</f>
        <v>-202820</v>
      </c>
      <c r="I10" s="93" t="s">
        <v>137</v>
      </c>
      <c r="J10" s="86"/>
      <c r="K10" s="93" t="s">
        <v>138</v>
      </c>
      <c r="L10" s="93"/>
      <c r="M10" s="93"/>
      <c r="N10" s="86"/>
      <c r="O10" s="94"/>
    </row>
    <row r="11" spans="1:8" ht="13.5">
      <c r="A11" s="3" t="s">
        <v>37</v>
      </c>
      <c r="B11" s="7">
        <v>177</v>
      </c>
      <c r="C11" s="15">
        <v>10292</v>
      </c>
      <c r="D11" s="91">
        <f t="shared" si="2"/>
        <v>10974</v>
      </c>
      <c r="E11" s="12">
        <f t="shared" si="0"/>
        <v>682</v>
      </c>
      <c r="F11" s="9"/>
      <c r="G11" s="85">
        <f>B11*62+5165</f>
        <v>16139</v>
      </c>
      <c r="H11" s="15">
        <f t="shared" si="1"/>
        <v>5847</v>
      </c>
    </row>
    <row r="12" spans="1:8" ht="13.5">
      <c r="A12" s="3" t="s">
        <v>6</v>
      </c>
      <c r="B12" s="7">
        <v>640</v>
      </c>
      <c r="C12" s="15">
        <v>39866</v>
      </c>
      <c r="D12" s="91">
        <f t="shared" si="2"/>
        <v>39680</v>
      </c>
      <c r="E12" s="12">
        <f t="shared" si="0"/>
        <v>-186</v>
      </c>
      <c r="F12" s="9"/>
      <c r="G12" s="85">
        <f>B12*62+5165</f>
        <v>44845</v>
      </c>
      <c r="H12" s="15">
        <f t="shared" si="1"/>
        <v>4979</v>
      </c>
    </row>
    <row r="13" spans="1:8" ht="13.5">
      <c r="A13" s="3" t="s">
        <v>7</v>
      </c>
      <c r="B13" s="7">
        <v>592</v>
      </c>
      <c r="C13" s="15">
        <v>37510</v>
      </c>
      <c r="D13" s="91">
        <f t="shared" si="2"/>
        <v>36704</v>
      </c>
      <c r="E13" s="12">
        <f t="shared" si="0"/>
        <v>-806</v>
      </c>
      <c r="F13" s="9"/>
      <c r="G13" s="85">
        <f aca="true" t="shared" si="3" ref="G13:G45">B13*62+5165</f>
        <v>41869</v>
      </c>
      <c r="H13" s="15">
        <f t="shared" si="1"/>
        <v>4359</v>
      </c>
    </row>
    <row r="14" spans="1:8" ht="13.5">
      <c r="A14" s="3" t="s">
        <v>8</v>
      </c>
      <c r="B14" s="7">
        <v>74</v>
      </c>
      <c r="C14" s="15">
        <v>4712</v>
      </c>
      <c r="D14" s="91">
        <f t="shared" si="2"/>
        <v>4588</v>
      </c>
      <c r="E14" s="12">
        <f t="shared" si="0"/>
        <v>-124</v>
      </c>
      <c r="F14" s="9"/>
      <c r="G14" s="85">
        <f t="shared" si="3"/>
        <v>9753</v>
      </c>
      <c r="H14" s="15">
        <f t="shared" si="1"/>
        <v>5041</v>
      </c>
    </row>
    <row r="15" spans="1:8" ht="13.5">
      <c r="A15" s="3" t="s">
        <v>9</v>
      </c>
      <c r="B15" s="7">
        <v>41</v>
      </c>
      <c r="C15" s="15">
        <v>2604</v>
      </c>
      <c r="D15" s="91">
        <f t="shared" si="2"/>
        <v>2542</v>
      </c>
      <c r="E15" s="12">
        <f t="shared" si="0"/>
        <v>-62</v>
      </c>
      <c r="F15" s="9"/>
      <c r="G15" s="85">
        <f t="shared" si="3"/>
        <v>7707</v>
      </c>
      <c r="H15" s="15">
        <f t="shared" si="1"/>
        <v>5103</v>
      </c>
    </row>
    <row r="16" spans="1:8" ht="13.5">
      <c r="A16" s="3" t="s">
        <v>10</v>
      </c>
      <c r="B16" s="7">
        <v>261</v>
      </c>
      <c r="C16" s="15">
        <v>16368</v>
      </c>
      <c r="D16" s="91">
        <f t="shared" si="2"/>
        <v>16182</v>
      </c>
      <c r="E16" s="12">
        <f t="shared" si="0"/>
        <v>-186</v>
      </c>
      <c r="F16" s="9"/>
      <c r="G16" s="85">
        <f t="shared" si="3"/>
        <v>21347</v>
      </c>
      <c r="H16" s="15">
        <f t="shared" si="1"/>
        <v>4979</v>
      </c>
    </row>
    <row r="17" spans="1:8" ht="13.5">
      <c r="A17" s="3" t="s">
        <v>11</v>
      </c>
      <c r="B17" s="7">
        <v>407</v>
      </c>
      <c r="C17" s="15">
        <v>23374</v>
      </c>
      <c r="D17" s="91">
        <f t="shared" si="2"/>
        <v>25234</v>
      </c>
      <c r="E17" s="12">
        <f t="shared" si="0"/>
        <v>1860</v>
      </c>
      <c r="F17" s="9"/>
      <c r="G17" s="85">
        <f t="shared" si="3"/>
        <v>30399</v>
      </c>
      <c r="H17" s="15">
        <f t="shared" si="1"/>
        <v>7025</v>
      </c>
    </row>
    <row r="18" spans="1:8" ht="13.5">
      <c r="A18" s="3" t="s">
        <v>12</v>
      </c>
      <c r="B18" s="7">
        <v>45</v>
      </c>
      <c r="C18" s="15">
        <v>2790</v>
      </c>
      <c r="D18" s="91">
        <f t="shared" si="2"/>
        <v>2790</v>
      </c>
      <c r="E18" s="12">
        <f t="shared" si="0"/>
        <v>0</v>
      </c>
      <c r="F18" s="9"/>
      <c r="G18" s="85">
        <f t="shared" si="3"/>
        <v>7955</v>
      </c>
      <c r="H18" s="15">
        <f t="shared" si="1"/>
        <v>5165</v>
      </c>
    </row>
    <row r="19" spans="1:8" ht="13.5">
      <c r="A19" s="3" t="s">
        <v>38</v>
      </c>
      <c r="B19" s="7">
        <v>45</v>
      </c>
      <c r="C19" s="15">
        <v>3162</v>
      </c>
      <c r="D19" s="91">
        <f t="shared" si="2"/>
        <v>2790</v>
      </c>
      <c r="E19" s="12">
        <f t="shared" si="0"/>
        <v>-372</v>
      </c>
      <c r="F19" s="9"/>
      <c r="G19" s="85">
        <f t="shared" si="3"/>
        <v>7955</v>
      </c>
      <c r="H19" s="15">
        <f t="shared" si="1"/>
        <v>4793</v>
      </c>
    </row>
    <row r="20" spans="1:8" ht="13.5">
      <c r="A20" s="3" t="s">
        <v>13</v>
      </c>
      <c r="B20" s="7">
        <v>172</v>
      </c>
      <c r="C20" s="15">
        <v>10230</v>
      </c>
      <c r="D20" s="91">
        <f t="shared" si="2"/>
        <v>10664</v>
      </c>
      <c r="E20" s="12">
        <f t="shared" si="0"/>
        <v>434</v>
      </c>
      <c r="F20" s="9"/>
      <c r="G20" s="85">
        <f t="shared" si="3"/>
        <v>15829</v>
      </c>
      <c r="H20" s="15">
        <f t="shared" si="1"/>
        <v>5599</v>
      </c>
    </row>
    <row r="21" spans="1:8" ht="13.5">
      <c r="A21" s="3" t="s">
        <v>14</v>
      </c>
      <c r="B21" s="7">
        <v>190</v>
      </c>
      <c r="C21" s="15">
        <v>11470</v>
      </c>
      <c r="D21" s="91">
        <f t="shared" si="2"/>
        <v>11780</v>
      </c>
      <c r="E21" s="12">
        <f t="shared" si="0"/>
        <v>310</v>
      </c>
      <c r="F21" s="9"/>
      <c r="G21" s="85">
        <f t="shared" si="3"/>
        <v>16945</v>
      </c>
      <c r="H21" s="15">
        <f t="shared" si="1"/>
        <v>5475</v>
      </c>
    </row>
    <row r="22" spans="1:8" ht="13.5">
      <c r="A22" s="3" t="s">
        <v>15</v>
      </c>
      <c r="B22" s="7">
        <v>378</v>
      </c>
      <c r="C22" s="15">
        <v>23374</v>
      </c>
      <c r="D22" s="91">
        <f t="shared" si="2"/>
        <v>23436</v>
      </c>
      <c r="E22" s="12">
        <f t="shared" si="0"/>
        <v>62</v>
      </c>
      <c r="F22" s="9"/>
      <c r="G22" s="85">
        <f t="shared" si="3"/>
        <v>28601</v>
      </c>
      <c r="H22" s="15">
        <f t="shared" si="1"/>
        <v>5227</v>
      </c>
    </row>
    <row r="23" spans="1:8" ht="13.5">
      <c r="A23" s="3" t="s">
        <v>39</v>
      </c>
      <c r="B23" s="7">
        <v>170</v>
      </c>
      <c r="C23" s="15">
        <v>10850</v>
      </c>
      <c r="D23" s="91">
        <f t="shared" si="2"/>
        <v>10540</v>
      </c>
      <c r="E23" s="12">
        <f t="shared" si="0"/>
        <v>-310</v>
      </c>
      <c r="F23" s="9"/>
      <c r="G23" s="85">
        <f t="shared" si="3"/>
        <v>15705</v>
      </c>
      <c r="H23" s="15">
        <f t="shared" si="1"/>
        <v>4855</v>
      </c>
    </row>
    <row r="24" spans="1:8" ht="13.5">
      <c r="A24" s="3" t="s">
        <v>16</v>
      </c>
      <c r="B24" s="7">
        <v>100</v>
      </c>
      <c r="C24" s="15">
        <v>6262</v>
      </c>
      <c r="D24" s="91">
        <f t="shared" si="2"/>
        <v>6200</v>
      </c>
      <c r="E24" s="12">
        <f t="shared" si="0"/>
        <v>-62</v>
      </c>
      <c r="F24" s="9"/>
      <c r="G24" s="85">
        <f t="shared" si="3"/>
        <v>11365</v>
      </c>
      <c r="H24" s="15">
        <f t="shared" si="1"/>
        <v>5103</v>
      </c>
    </row>
    <row r="25" spans="1:8" ht="13.5">
      <c r="A25" s="3" t="s">
        <v>17</v>
      </c>
      <c r="B25" s="7">
        <v>622</v>
      </c>
      <c r="C25" s="15">
        <v>38626</v>
      </c>
      <c r="D25" s="91">
        <f t="shared" si="2"/>
        <v>38564</v>
      </c>
      <c r="E25" s="12">
        <f t="shared" si="0"/>
        <v>-62</v>
      </c>
      <c r="F25" s="9"/>
      <c r="G25" s="85">
        <f t="shared" si="3"/>
        <v>43729</v>
      </c>
      <c r="H25" s="15">
        <f t="shared" si="1"/>
        <v>5103</v>
      </c>
    </row>
    <row r="26" spans="1:8" ht="13.5">
      <c r="A26" s="3" t="s">
        <v>18</v>
      </c>
      <c r="B26" s="7">
        <v>702</v>
      </c>
      <c r="C26" s="15">
        <v>43896</v>
      </c>
      <c r="D26" s="91">
        <f t="shared" si="2"/>
        <v>43524</v>
      </c>
      <c r="E26" s="12">
        <f t="shared" si="0"/>
        <v>-372</v>
      </c>
      <c r="F26" s="9"/>
      <c r="G26" s="85">
        <f t="shared" si="3"/>
        <v>48689</v>
      </c>
      <c r="H26" s="15">
        <f t="shared" si="1"/>
        <v>4793</v>
      </c>
    </row>
    <row r="27" spans="1:8" ht="13.5">
      <c r="A27" s="3" t="s">
        <v>19</v>
      </c>
      <c r="B27" s="7">
        <v>792</v>
      </c>
      <c r="C27" s="15">
        <v>48918</v>
      </c>
      <c r="D27" s="91">
        <f t="shared" si="2"/>
        <v>49104</v>
      </c>
      <c r="E27" s="12">
        <f t="shared" si="0"/>
        <v>186</v>
      </c>
      <c r="F27" s="9"/>
      <c r="G27" s="85">
        <f t="shared" si="3"/>
        <v>54269</v>
      </c>
      <c r="H27" s="15">
        <f t="shared" si="1"/>
        <v>5351</v>
      </c>
    </row>
    <row r="28" spans="1:8" ht="13.5">
      <c r="A28" s="3" t="s">
        <v>20</v>
      </c>
      <c r="B28" s="7">
        <v>169</v>
      </c>
      <c r="C28" s="15">
        <v>10478</v>
      </c>
      <c r="D28" s="91">
        <f t="shared" si="2"/>
        <v>10478</v>
      </c>
      <c r="E28" s="12">
        <f t="shared" si="0"/>
        <v>0</v>
      </c>
      <c r="F28" s="9"/>
      <c r="G28" s="85">
        <f t="shared" si="3"/>
        <v>15643</v>
      </c>
      <c r="H28" s="15">
        <f t="shared" si="1"/>
        <v>5165</v>
      </c>
    </row>
    <row r="29" spans="1:8" ht="13.5">
      <c r="A29" s="3" t="s">
        <v>107</v>
      </c>
      <c r="B29" s="7">
        <v>129</v>
      </c>
      <c r="C29" s="15">
        <v>8184</v>
      </c>
      <c r="D29" s="91">
        <f>B29*62</f>
        <v>7998</v>
      </c>
      <c r="E29" s="12">
        <f>D29-C29</f>
        <v>-186</v>
      </c>
      <c r="F29" s="9"/>
      <c r="G29" s="85">
        <f t="shared" si="3"/>
        <v>13163</v>
      </c>
      <c r="H29" s="15">
        <f>G29-C29</f>
        <v>4979</v>
      </c>
    </row>
    <row r="30" spans="1:8" ht="13.5">
      <c r="A30" s="3" t="s">
        <v>21</v>
      </c>
      <c r="B30" s="7">
        <v>135</v>
      </c>
      <c r="C30" s="15">
        <v>8308</v>
      </c>
      <c r="D30" s="91">
        <f>B30*62</f>
        <v>8370</v>
      </c>
      <c r="E30" s="12">
        <f>D30-C30</f>
        <v>62</v>
      </c>
      <c r="F30" s="9"/>
      <c r="G30" s="85">
        <f t="shared" si="3"/>
        <v>13535</v>
      </c>
      <c r="H30" s="15">
        <f>G30-C30</f>
        <v>5227</v>
      </c>
    </row>
    <row r="31" spans="1:8" ht="13.5">
      <c r="A31" s="3" t="s">
        <v>22</v>
      </c>
      <c r="B31" s="7">
        <v>842</v>
      </c>
      <c r="C31" s="15">
        <v>51894</v>
      </c>
      <c r="D31" s="91">
        <f t="shared" si="2"/>
        <v>52204</v>
      </c>
      <c r="E31" s="12">
        <f t="shared" si="0"/>
        <v>310</v>
      </c>
      <c r="F31" s="9"/>
      <c r="G31" s="85">
        <f t="shared" si="3"/>
        <v>57369</v>
      </c>
      <c r="H31" s="15">
        <f t="shared" si="1"/>
        <v>5475</v>
      </c>
    </row>
    <row r="32" spans="1:8" ht="13.5">
      <c r="A32" s="3" t="s">
        <v>23</v>
      </c>
      <c r="B32" s="7">
        <v>109</v>
      </c>
      <c r="C32" s="15">
        <v>6448</v>
      </c>
      <c r="D32" s="91">
        <f t="shared" si="2"/>
        <v>6758</v>
      </c>
      <c r="E32" s="12">
        <f t="shared" si="0"/>
        <v>310</v>
      </c>
      <c r="F32" s="9"/>
      <c r="G32" s="85">
        <f t="shared" si="3"/>
        <v>11923</v>
      </c>
      <c r="H32" s="15">
        <f t="shared" si="1"/>
        <v>5475</v>
      </c>
    </row>
    <row r="33" spans="1:8" ht="13.5">
      <c r="A33" s="3" t="s">
        <v>24</v>
      </c>
      <c r="B33" s="7">
        <v>170</v>
      </c>
      <c r="C33" s="15">
        <v>10540</v>
      </c>
      <c r="D33" s="91">
        <f t="shared" si="2"/>
        <v>10540</v>
      </c>
      <c r="E33" s="12">
        <f t="shared" si="0"/>
        <v>0</v>
      </c>
      <c r="F33" s="9"/>
      <c r="G33" s="85">
        <f t="shared" si="3"/>
        <v>15705</v>
      </c>
      <c r="H33" s="15">
        <f t="shared" si="1"/>
        <v>5165</v>
      </c>
    </row>
    <row r="34" spans="1:8" ht="13.5">
      <c r="A34" s="3" t="s">
        <v>25</v>
      </c>
      <c r="B34" s="7">
        <v>721</v>
      </c>
      <c r="C34" s="15">
        <v>43958</v>
      </c>
      <c r="D34" s="91">
        <f t="shared" si="2"/>
        <v>44702</v>
      </c>
      <c r="E34" s="12">
        <f t="shared" si="0"/>
        <v>744</v>
      </c>
      <c r="F34" s="9"/>
      <c r="G34" s="85">
        <f t="shared" si="3"/>
        <v>49867</v>
      </c>
      <c r="H34" s="15">
        <f t="shared" si="1"/>
        <v>5909</v>
      </c>
    </row>
    <row r="35" spans="1:8" ht="13.5">
      <c r="A35" s="3" t="s">
        <v>26</v>
      </c>
      <c r="B35" s="7">
        <v>93</v>
      </c>
      <c r="C35" s="15">
        <v>5828</v>
      </c>
      <c r="D35" s="91">
        <f t="shared" si="2"/>
        <v>5766</v>
      </c>
      <c r="E35" s="12">
        <f t="shared" si="0"/>
        <v>-62</v>
      </c>
      <c r="F35" s="9"/>
      <c r="G35" s="85">
        <f t="shared" si="3"/>
        <v>10931</v>
      </c>
      <c r="H35" s="15">
        <f t="shared" si="1"/>
        <v>5103</v>
      </c>
    </row>
    <row r="36" spans="1:8" ht="13.5">
      <c r="A36" s="3" t="s">
        <v>27</v>
      </c>
      <c r="B36" s="7">
        <v>467</v>
      </c>
      <c r="C36" s="15">
        <v>29140</v>
      </c>
      <c r="D36" s="91">
        <f t="shared" si="2"/>
        <v>28954</v>
      </c>
      <c r="E36" s="12">
        <f t="shared" si="0"/>
        <v>-186</v>
      </c>
      <c r="F36" s="9"/>
      <c r="G36" s="85">
        <f t="shared" si="3"/>
        <v>34119</v>
      </c>
      <c r="H36" s="15">
        <f t="shared" si="1"/>
        <v>4979</v>
      </c>
    </row>
    <row r="37" spans="1:8" ht="13.5">
      <c r="A37" s="3" t="s">
        <v>28</v>
      </c>
      <c r="B37" s="7">
        <v>191</v>
      </c>
      <c r="C37" s="15">
        <v>11966</v>
      </c>
      <c r="D37" s="91">
        <f t="shared" si="2"/>
        <v>11842</v>
      </c>
      <c r="E37" s="12">
        <f t="shared" si="0"/>
        <v>-124</v>
      </c>
      <c r="F37" s="9"/>
      <c r="G37" s="85">
        <f t="shared" si="3"/>
        <v>17007</v>
      </c>
      <c r="H37" s="15">
        <f t="shared" si="1"/>
        <v>5041</v>
      </c>
    </row>
    <row r="38" spans="1:8" ht="13.5">
      <c r="A38" s="3" t="s">
        <v>29</v>
      </c>
      <c r="B38" s="7">
        <v>332</v>
      </c>
      <c r="C38" s="15">
        <v>21142</v>
      </c>
      <c r="D38" s="91">
        <f t="shared" si="2"/>
        <v>20584</v>
      </c>
      <c r="E38" s="12">
        <f t="shared" si="0"/>
        <v>-558</v>
      </c>
      <c r="F38" s="9"/>
      <c r="G38" s="85">
        <f t="shared" si="3"/>
        <v>25749</v>
      </c>
      <c r="H38" s="15">
        <f t="shared" si="1"/>
        <v>4607</v>
      </c>
    </row>
    <row r="39" spans="1:8" ht="13.5">
      <c r="A39" s="3" t="s">
        <v>30</v>
      </c>
      <c r="B39" s="7">
        <v>127</v>
      </c>
      <c r="C39" s="15">
        <v>7688</v>
      </c>
      <c r="D39" s="91">
        <f t="shared" si="2"/>
        <v>7874</v>
      </c>
      <c r="E39" s="12">
        <f t="shared" si="0"/>
        <v>186</v>
      </c>
      <c r="F39" s="9"/>
      <c r="G39" s="85">
        <f t="shared" si="3"/>
        <v>13039</v>
      </c>
      <c r="H39" s="15">
        <f t="shared" si="1"/>
        <v>5351</v>
      </c>
    </row>
    <row r="40" spans="1:8" ht="13.5">
      <c r="A40" s="3" t="s">
        <v>31</v>
      </c>
      <c r="B40" s="7">
        <v>107</v>
      </c>
      <c r="C40" s="15">
        <v>6882</v>
      </c>
      <c r="D40" s="91">
        <f t="shared" si="2"/>
        <v>6634</v>
      </c>
      <c r="E40" s="12">
        <f t="shared" si="0"/>
        <v>-248</v>
      </c>
      <c r="F40" s="9"/>
      <c r="G40" s="85">
        <f t="shared" si="3"/>
        <v>11799</v>
      </c>
      <c r="H40" s="15">
        <f t="shared" si="1"/>
        <v>4917</v>
      </c>
    </row>
    <row r="41" spans="1:8" ht="13.5">
      <c r="A41" s="3" t="s">
        <v>32</v>
      </c>
      <c r="B41" s="7">
        <v>164</v>
      </c>
      <c r="C41" s="15">
        <v>9734</v>
      </c>
      <c r="D41" s="91">
        <f t="shared" si="2"/>
        <v>10168</v>
      </c>
      <c r="E41" s="12">
        <f t="shared" si="0"/>
        <v>434</v>
      </c>
      <c r="F41" s="9"/>
      <c r="G41" s="85">
        <f t="shared" si="3"/>
        <v>15333</v>
      </c>
      <c r="H41" s="15">
        <f t="shared" si="1"/>
        <v>5599</v>
      </c>
    </row>
    <row r="42" spans="1:8" ht="13.5">
      <c r="A42" s="3" t="s">
        <v>40</v>
      </c>
      <c r="B42" s="7">
        <v>236</v>
      </c>
      <c r="C42" s="15">
        <v>13764</v>
      </c>
      <c r="D42" s="91">
        <f t="shared" si="2"/>
        <v>14632</v>
      </c>
      <c r="E42" s="12">
        <f t="shared" si="0"/>
        <v>868</v>
      </c>
      <c r="F42" s="9"/>
      <c r="G42" s="85">
        <f t="shared" si="3"/>
        <v>19797</v>
      </c>
      <c r="H42" s="15">
        <f t="shared" si="1"/>
        <v>6033</v>
      </c>
    </row>
    <row r="43" spans="1:8" ht="13.5">
      <c r="A43" s="3" t="s">
        <v>33</v>
      </c>
      <c r="B43" s="7">
        <v>707</v>
      </c>
      <c r="C43" s="15">
        <v>44268</v>
      </c>
      <c r="D43" s="91">
        <f t="shared" si="2"/>
        <v>43834</v>
      </c>
      <c r="E43" s="12">
        <f t="shared" si="0"/>
        <v>-434</v>
      </c>
      <c r="F43" s="9"/>
      <c r="G43" s="85">
        <f t="shared" si="3"/>
        <v>48999</v>
      </c>
      <c r="H43" s="15">
        <f t="shared" si="1"/>
        <v>4731</v>
      </c>
    </row>
    <row r="44" spans="1:8" ht="13.5">
      <c r="A44" s="3" t="s">
        <v>34</v>
      </c>
      <c r="B44" s="7">
        <v>663</v>
      </c>
      <c r="C44" s="15">
        <v>40982</v>
      </c>
      <c r="D44" s="91">
        <f t="shared" si="2"/>
        <v>41106</v>
      </c>
      <c r="E44" s="12">
        <f t="shared" si="0"/>
        <v>124</v>
      </c>
      <c r="F44" s="9"/>
      <c r="G44" s="85">
        <f t="shared" si="3"/>
        <v>46271</v>
      </c>
      <c r="H44" s="15">
        <f t="shared" si="1"/>
        <v>5289</v>
      </c>
    </row>
    <row r="45" spans="1:8" ht="14.25" thickBot="1">
      <c r="A45" s="4" t="s">
        <v>35</v>
      </c>
      <c r="B45" s="7">
        <v>237</v>
      </c>
      <c r="C45" s="15">
        <v>14322</v>
      </c>
      <c r="D45" s="91">
        <f t="shared" si="2"/>
        <v>14694</v>
      </c>
      <c r="E45" s="16">
        <f t="shared" si="0"/>
        <v>372</v>
      </c>
      <c r="F45" s="9"/>
      <c r="G45" s="85">
        <f t="shared" si="3"/>
        <v>19859</v>
      </c>
      <c r="H45" s="15">
        <f t="shared" si="1"/>
        <v>5537</v>
      </c>
    </row>
    <row r="46" spans="1:14" ht="23.25" customHeight="1" thickBot="1">
      <c r="A46" s="6" t="s">
        <v>1</v>
      </c>
      <c r="B46" s="8">
        <f>SUM(B7:B45)</f>
        <v>19755</v>
      </c>
      <c r="C46" s="19">
        <f>SUM(C7:C45)</f>
        <v>1228220</v>
      </c>
      <c r="D46" s="92">
        <f>SUM(D7:D45)</f>
        <v>1224810</v>
      </c>
      <c r="E46" s="13">
        <f t="shared" si="0"/>
        <v>-3410</v>
      </c>
      <c r="F46" s="17"/>
      <c r="G46" s="83">
        <f>SUM(G7:G45)</f>
        <v>1224832</v>
      </c>
      <c r="H46" s="13">
        <f>SUM(H7:H45)</f>
        <v>-3388</v>
      </c>
      <c r="I46" s="17"/>
      <c r="N46" s="22"/>
    </row>
    <row r="47" spans="1:14" ht="16.5" customHeight="1">
      <c r="A47" s="1"/>
      <c r="B47" s="1"/>
      <c r="C47" s="2"/>
      <c r="D47" s="2"/>
      <c r="N47" s="73"/>
    </row>
    <row r="48" spans="1:8" ht="39" customHeight="1">
      <c r="A48" s="181" t="s">
        <v>134</v>
      </c>
      <c r="B48" s="182"/>
      <c r="C48" s="182"/>
      <c r="D48" s="182"/>
      <c r="E48" s="182"/>
      <c r="H48" s="21"/>
    </row>
    <row r="49" spans="1:8" ht="12.75">
      <c r="A49" s="176"/>
      <c r="B49" s="176"/>
      <c r="C49" s="176"/>
      <c r="D49" s="176"/>
      <c r="E49" s="176"/>
      <c r="F49" s="176"/>
      <c r="G49" s="176"/>
      <c r="H49" s="176"/>
    </row>
    <row r="50" ht="7.5" customHeight="1">
      <c r="B50" s="10"/>
    </row>
    <row r="51" spans="1:2" ht="13.5">
      <c r="A51" s="14" t="s">
        <v>132</v>
      </c>
      <c r="B51" s="11">
        <f>C46</f>
        <v>1228220</v>
      </c>
    </row>
    <row r="52" spans="1:2" ht="13.5">
      <c r="A52" s="14" t="s">
        <v>133</v>
      </c>
      <c r="B52" s="11">
        <f>-(B51-D46)</f>
        <v>-3410</v>
      </c>
    </row>
    <row r="55" spans="1:5" ht="12.75">
      <c r="A55" s="175" t="s">
        <v>45</v>
      </c>
      <c r="B55" s="175"/>
      <c r="C55" s="175"/>
      <c r="D55" s="175"/>
      <c r="E55" s="175"/>
    </row>
  </sheetData>
  <sheetProtection/>
  <mergeCells count="13">
    <mergeCell ref="J2:Q3"/>
    <mergeCell ref="A1:E1"/>
    <mergeCell ref="A4:C4"/>
    <mergeCell ref="A5:A6"/>
    <mergeCell ref="C5:D5"/>
    <mergeCell ref="B5:B6"/>
    <mergeCell ref="A55:E55"/>
    <mergeCell ref="A49:H49"/>
    <mergeCell ref="E5:E6"/>
    <mergeCell ref="A3:E3"/>
    <mergeCell ref="A2:E2"/>
    <mergeCell ref="A48:E48"/>
    <mergeCell ref="G5:H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2"/>
  <sheetViews>
    <sheetView zoomScalePageLayoutView="0" workbookViewId="0" topLeftCell="A46">
      <selection activeCell="C23" sqref="C23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30.8515625" style="0" customWidth="1"/>
    <col min="4" max="4" width="21.57421875" style="0" customWidth="1"/>
    <col min="5" max="5" width="24.140625" style="0" customWidth="1"/>
  </cols>
  <sheetData>
    <row r="1" spans="1:8" ht="15">
      <c r="A1" s="68"/>
      <c r="B1" s="68"/>
      <c r="C1" s="70"/>
      <c r="D1" s="71"/>
      <c r="E1" s="71"/>
      <c r="F1" s="69"/>
      <c r="G1" s="68"/>
      <c r="H1" s="68"/>
    </row>
    <row r="2" ht="13.5" thickBot="1"/>
    <row r="3" spans="1:2" ht="15.75" thickBot="1">
      <c r="A3" s="206" t="s">
        <v>125</v>
      </c>
      <c r="B3" s="207"/>
    </row>
    <row r="4" spans="1:3" ht="23.25" thickBot="1">
      <c r="A4" s="208" t="s">
        <v>124</v>
      </c>
      <c r="B4" s="209"/>
      <c r="C4" s="72" t="s">
        <v>139</v>
      </c>
    </row>
    <row r="5" spans="1:2" ht="13.5">
      <c r="A5" s="204">
        <v>25000</v>
      </c>
      <c r="B5" s="205"/>
    </row>
    <row r="6" spans="1:2" ht="14.25" thickBot="1">
      <c r="A6" s="145">
        <v>12</v>
      </c>
      <c r="B6" s="146"/>
    </row>
    <row r="7" spans="1:3" ht="16.5" customHeight="1" thickBot="1">
      <c r="A7" s="202">
        <f>A5*A6</f>
        <v>300000</v>
      </c>
      <c r="B7" s="203"/>
      <c r="C7" s="47" t="s">
        <v>142</v>
      </c>
    </row>
    <row r="8" spans="1:5" ht="15.75" thickBot="1">
      <c r="A8" s="50" t="s">
        <v>94</v>
      </c>
      <c r="B8" s="51" t="s">
        <v>95</v>
      </c>
      <c r="C8" s="62" t="s">
        <v>49</v>
      </c>
      <c r="D8" s="56" t="s">
        <v>108</v>
      </c>
      <c r="E8" s="59" t="s">
        <v>102</v>
      </c>
    </row>
    <row r="9" spans="1:5" ht="12.75">
      <c r="A9" s="31" t="s">
        <v>140</v>
      </c>
      <c r="B9" s="95">
        <v>1</v>
      </c>
      <c r="C9" s="55">
        <v>3600</v>
      </c>
      <c r="D9" s="57">
        <v>3600</v>
      </c>
      <c r="E9" s="60">
        <v>300</v>
      </c>
    </row>
    <row r="10" spans="1:6" ht="12.75">
      <c r="A10" s="48" t="s">
        <v>110</v>
      </c>
      <c r="B10" s="49">
        <v>23</v>
      </c>
      <c r="C10" s="63">
        <v>120888</v>
      </c>
      <c r="D10" s="57">
        <v>5256</v>
      </c>
      <c r="E10" s="60">
        <v>438</v>
      </c>
      <c r="F10" s="47"/>
    </row>
    <row r="11" spans="1:5" ht="12.75">
      <c r="A11" s="31" t="s">
        <v>96</v>
      </c>
      <c r="B11" s="30">
        <v>2</v>
      </c>
      <c r="C11" s="55">
        <v>12312</v>
      </c>
      <c r="D11" s="57">
        <v>6156</v>
      </c>
      <c r="E11" s="60">
        <v>513</v>
      </c>
    </row>
    <row r="12" spans="1:5" ht="12.75">
      <c r="A12" s="31" t="s">
        <v>97</v>
      </c>
      <c r="B12" s="95">
        <v>3</v>
      </c>
      <c r="C12" s="55">
        <v>21600</v>
      </c>
      <c r="D12" s="57">
        <v>7200</v>
      </c>
      <c r="E12" s="60">
        <v>600</v>
      </c>
    </row>
    <row r="13" spans="1:5" ht="12.75">
      <c r="A13" s="31" t="s">
        <v>98</v>
      </c>
      <c r="B13" s="30">
        <v>6</v>
      </c>
      <c r="C13" s="55">
        <v>50400</v>
      </c>
      <c r="D13" s="57">
        <v>8400</v>
      </c>
      <c r="E13" s="60">
        <v>700</v>
      </c>
    </row>
    <row r="14" spans="1:5" ht="12.75">
      <c r="A14" s="31" t="s">
        <v>99</v>
      </c>
      <c r="B14" s="30">
        <v>1</v>
      </c>
      <c r="C14" s="64">
        <v>9600</v>
      </c>
      <c r="D14" s="57">
        <v>9600</v>
      </c>
      <c r="E14" s="60">
        <v>800</v>
      </c>
    </row>
    <row r="15" spans="1:5" ht="12.75">
      <c r="A15" s="31" t="s">
        <v>100</v>
      </c>
      <c r="B15" s="30">
        <v>2</v>
      </c>
      <c r="C15" s="64">
        <v>21600</v>
      </c>
      <c r="D15" s="57">
        <v>10800</v>
      </c>
      <c r="E15" s="60">
        <v>900</v>
      </c>
    </row>
    <row r="16" spans="1:5" ht="13.5" thickBot="1">
      <c r="A16" s="52" t="s">
        <v>111</v>
      </c>
      <c r="B16" s="35">
        <v>1</v>
      </c>
      <c r="C16" s="65">
        <v>60000</v>
      </c>
      <c r="D16" s="58">
        <v>12000</v>
      </c>
      <c r="E16" s="61">
        <v>1000</v>
      </c>
    </row>
    <row r="17" spans="1:3" ht="15.75" thickBot="1">
      <c r="A17" s="53" t="s">
        <v>101</v>
      </c>
      <c r="B17" s="54">
        <f>SUM(B9:B16)</f>
        <v>39</v>
      </c>
      <c r="C17" s="66">
        <f>SUM(C9:C16)</f>
        <v>300000</v>
      </c>
    </row>
    <row r="20" ht="13.5" thickBot="1"/>
    <row r="21" spans="1:3" ht="13.5" thickBot="1">
      <c r="A21" s="195" t="s">
        <v>0</v>
      </c>
      <c r="B21" s="210" t="s">
        <v>109</v>
      </c>
      <c r="C21" s="212" t="s">
        <v>144</v>
      </c>
    </row>
    <row r="22" spans="1:3" ht="33" customHeight="1" thickBot="1">
      <c r="A22" s="195"/>
      <c r="B22" s="211"/>
      <c r="C22" s="213"/>
    </row>
    <row r="23" spans="1:9" ht="14.25" customHeight="1">
      <c r="A23" s="100" t="s">
        <v>2</v>
      </c>
      <c r="B23" s="107">
        <v>5256</v>
      </c>
      <c r="C23" s="108">
        <f>B23+5165</f>
        <v>10421</v>
      </c>
      <c r="D23" s="186" t="s">
        <v>143</v>
      </c>
      <c r="E23" s="186"/>
      <c r="F23" s="186"/>
      <c r="G23" s="186"/>
      <c r="H23" s="186"/>
      <c r="I23" s="187"/>
    </row>
    <row r="24" spans="1:9" ht="13.5">
      <c r="A24" s="102" t="s">
        <v>3</v>
      </c>
      <c r="B24" s="98">
        <v>5256</v>
      </c>
      <c r="C24" s="101">
        <f>B24+5165</f>
        <v>10421</v>
      </c>
      <c r="D24" s="200"/>
      <c r="E24" s="200"/>
      <c r="F24" s="200"/>
      <c r="G24" s="200"/>
      <c r="H24" s="200"/>
      <c r="I24" s="201"/>
    </row>
    <row r="25" spans="1:9" ht="14.25" thickBot="1">
      <c r="A25" s="102" t="s">
        <v>4</v>
      </c>
      <c r="B25" s="98">
        <v>5256</v>
      </c>
      <c r="C25" s="101">
        <f>B25+5165</f>
        <v>10421</v>
      </c>
      <c r="D25" s="189"/>
      <c r="E25" s="189"/>
      <c r="F25" s="189"/>
      <c r="G25" s="189"/>
      <c r="H25" s="189"/>
      <c r="I25" s="190"/>
    </row>
    <row r="26" spans="1:3" ht="13.5">
      <c r="A26" s="102" t="s">
        <v>5</v>
      </c>
      <c r="B26" s="98">
        <v>60000</v>
      </c>
      <c r="C26" s="103">
        <f>B26</f>
        <v>60000</v>
      </c>
    </row>
    <row r="27" spans="1:3" ht="13.5">
      <c r="A27" s="102" t="s">
        <v>37</v>
      </c>
      <c r="B27" s="98">
        <v>5256</v>
      </c>
      <c r="C27" s="101">
        <f>B27+5165</f>
        <v>10421</v>
      </c>
    </row>
    <row r="28" spans="1:3" s="96" customFormat="1" ht="13.5">
      <c r="A28" s="104" t="s">
        <v>141</v>
      </c>
      <c r="B28" s="99">
        <v>3600</v>
      </c>
      <c r="C28" s="101">
        <f>B28+5165</f>
        <v>8765</v>
      </c>
    </row>
    <row r="29" spans="1:3" ht="13.5">
      <c r="A29" s="102" t="s">
        <v>7</v>
      </c>
      <c r="B29" s="98">
        <v>8400</v>
      </c>
      <c r="C29" s="101">
        <f aca="true" t="shared" si="0" ref="C29:C61">B29+5165</f>
        <v>13565</v>
      </c>
    </row>
    <row r="30" spans="1:3" ht="13.5">
      <c r="A30" s="102" t="s">
        <v>8</v>
      </c>
      <c r="B30" s="98">
        <v>5256</v>
      </c>
      <c r="C30" s="101">
        <f t="shared" si="0"/>
        <v>10421</v>
      </c>
    </row>
    <row r="31" spans="1:3" ht="13.5">
      <c r="A31" s="102" t="s">
        <v>9</v>
      </c>
      <c r="B31" s="98">
        <v>5256</v>
      </c>
      <c r="C31" s="101">
        <f t="shared" si="0"/>
        <v>10421</v>
      </c>
    </row>
    <row r="32" spans="1:3" ht="14.25" thickBot="1">
      <c r="A32" s="102" t="s">
        <v>10</v>
      </c>
      <c r="B32" s="98">
        <v>5256</v>
      </c>
      <c r="C32" s="101">
        <f t="shared" si="0"/>
        <v>10421</v>
      </c>
    </row>
    <row r="33" spans="1:5" ht="14.25" thickBot="1">
      <c r="A33" s="102" t="s">
        <v>11</v>
      </c>
      <c r="B33" s="98">
        <v>9600</v>
      </c>
      <c r="C33" s="101">
        <f t="shared" si="0"/>
        <v>14765</v>
      </c>
      <c r="E33" s="113" t="s">
        <v>145</v>
      </c>
    </row>
    <row r="34" spans="1:3" ht="13.5">
      <c r="A34" s="102" t="s">
        <v>12</v>
      </c>
      <c r="B34" s="98">
        <v>5256</v>
      </c>
      <c r="C34" s="101">
        <f t="shared" si="0"/>
        <v>10421</v>
      </c>
    </row>
    <row r="35" spans="1:3" ht="13.5">
      <c r="A35" s="102" t="s">
        <v>38</v>
      </c>
      <c r="B35" s="98">
        <v>5256</v>
      </c>
      <c r="C35" s="101">
        <f t="shared" si="0"/>
        <v>10421</v>
      </c>
    </row>
    <row r="36" spans="1:3" ht="13.5">
      <c r="A36" s="102" t="s">
        <v>13</v>
      </c>
      <c r="B36" s="98">
        <v>5256</v>
      </c>
      <c r="C36" s="101">
        <f t="shared" si="0"/>
        <v>10421</v>
      </c>
    </row>
    <row r="37" spans="1:3" ht="13.5">
      <c r="A37" s="102" t="s">
        <v>14</v>
      </c>
      <c r="B37" s="98">
        <v>7200</v>
      </c>
      <c r="C37" s="101">
        <f t="shared" si="0"/>
        <v>12365</v>
      </c>
    </row>
    <row r="38" spans="1:3" s="97" customFormat="1" ht="13.5">
      <c r="A38" s="104" t="s">
        <v>15</v>
      </c>
      <c r="B38" s="99">
        <v>7200</v>
      </c>
      <c r="C38" s="105">
        <f t="shared" si="0"/>
        <v>12365</v>
      </c>
    </row>
    <row r="39" spans="1:3" ht="13.5">
      <c r="A39" s="102" t="s">
        <v>39</v>
      </c>
      <c r="B39" s="98">
        <v>5256</v>
      </c>
      <c r="C39" s="101">
        <f t="shared" si="0"/>
        <v>10421</v>
      </c>
    </row>
    <row r="40" spans="1:3" ht="13.5">
      <c r="A40" s="102" t="s">
        <v>16</v>
      </c>
      <c r="B40" s="98">
        <v>5256</v>
      </c>
      <c r="C40" s="101">
        <f t="shared" si="0"/>
        <v>10421</v>
      </c>
    </row>
    <row r="41" spans="1:3" ht="13.5">
      <c r="A41" s="102" t="s">
        <v>17</v>
      </c>
      <c r="B41" s="98">
        <v>8400</v>
      </c>
      <c r="C41" s="101">
        <f t="shared" si="0"/>
        <v>13565</v>
      </c>
    </row>
    <row r="42" spans="1:3" ht="13.5">
      <c r="A42" s="102" t="s">
        <v>18</v>
      </c>
      <c r="B42" s="98">
        <v>10800</v>
      </c>
      <c r="C42" s="101">
        <f t="shared" si="0"/>
        <v>15965</v>
      </c>
    </row>
    <row r="43" spans="1:3" ht="13.5">
      <c r="A43" s="102" t="s">
        <v>19</v>
      </c>
      <c r="B43" s="98">
        <v>8400</v>
      </c>
      <c r="C43" s="101">
        <f t="shared" si="0"/>
        <v>13565</v>
      </c>
    </row>
    <row r="44" spans="1:3" ht="13.5">
      <c r="A44" s="102" t="s">
        <v>20</v>
      </c>
      <c r="B44" s="98">
        <v>5256</v>
      </c>
      <c r="C44" s="101">
        <f t="shared" si="0"/>
        <v>10421</v>
      </c>
    </row>
    <row r="45" spans="1:3" ht="13.5">
      <c r="A45" s="102" t="s">
        <v>107</v>
      </c>
      <c r="B45" s="98">
        <v>5256</v>
      </c>
      <c r="C45" s="101">
        <f t="shared" si="0"/>
        <v>10421</v>
      </c>
    </row>
    <row r="46" spans="1:3" ht="13.5">
      <c r="A46" s="102" t="s">
        <v>21</v>
      </c>
      <c r="B46" s="98">
        <v>5256</v>
      </c>
      <c r="C46" s="101">
        <f t="shared" si="0"/>
        <v>10421</v>
      </c>
    </row>
    <row r="47" spans="1:3" ht="13.5">
      <c r="A47" s="102" t="s">
        <v>22</v>
      </c>
      <c r="B47" s="98">
        <v>8400</v>
      </c>
      <c r="C47" s="101">
        <f t="shared" si="0"/>
        <v>13565</v>
      </c>
    </row>
    <row r="48" spans="1:3" ht="13.5">
      <c r="A48" s="102" t="s">
        <v>23</v>
      </c>
      <c r="B48" s="98">
        <v>5256</v>
      </c>
      <c r="C48" s="101">
        <f t="shared" si="0"/>
        <v>10421</v>
      </c>
    </row>
    <row r="49" spans="1:3" ht="13.5">
      <c r="A49" s="102" t="s">
        <v>24</v>
      </c>
      <c r="B49" s="98">
        <v>5256</v>
      </c>
      <c r="C49" s="101">
        <f t="shared" si="0"/>
        <v>10421</v>
      </c>
    </row>
    <row r="50" spans="1:3" ht="13.5">
      <c r="A50" s="102" t="s">
        <v>25</v>
      </c>
      <c r="B50" s="98">
        <v>8400</v>
      </c>
      <c r="C50" s="101">
        <f t="shared" si="0"/>
        <v>13565</v>
      </c>
    </row>
    <row r="51" spans="1:3" ht="13.5">
      <c r="A51" s="102" t="s">
        <v>26</v>
      </c>
      <c r="B51" s="98">
        <v>5256</v>
      </c>
      <c r="C51" s="101">
        <f t="shared" si="0"/>
        <v>10421</v>
      </c>
    </row>
    <row r="52" spans="1:3" ht="13.5">
      <c r="A52" s="102" t="s">
        <v>27</v>
      </c>
      <c r="B52" s="98">
        <v>6156</v>
      </c>
      <c r="C52" s="101">
        <f t="shared" si="0"/>
        <v>11321</v>
      </c>
    </row>
    <row r="53" spans="1:3" ht="13.5">
      <c r="A53" s="102" t="s">
        <v>28</v>
      </c>
      <c r="B53" s="98">
        <v>5256</v>
      </c>
      <c r="C53" s="101">
        <f t="shared" si="0"/>
        <v>10421</v>
      </c>
    </row>
    <row r="54" spans="1:3" ht="13.5">
      <c r="A54" s="102" t="s">
        <v>29</v>
      </c>
      <c r="B54" s="98">
        <v>7200</v>
      </c>
      <c r="C54" s="101">
        <f t="shared" si="0"/>
        <v>12365</v>
      </c>
    </row>
    <row r="55" spans="1:3" ht="13.5">
      <c r="A55" s="102" t="s">
        <v>30</v>
      </c>
      <c r="B55" s="98">
        <v>5256</v>
      </c>
      <c r="C55" s="101">
        <f t="shared" si="0"/>
        <v>10421</v>
      </c>
    </row>
    <row r="56" spans="1:3" ht="13.5">
      <c r="A56" s="102" t="s">
        <v>31</v>
      </c>
      <c r="B56" s="98">
        <v>5256</v>
      </c>
      <c r="C56" s="101">
        <f t="shared" si="0"/>
        <v>10421</v>
      </c>
    </row>
    <row r="57" spans="1:3" ht="13.5">
      <c r="A57" s="102" t="s">
        <v>32</v>
      </c>
      <c r="B57" s="98">
        <v>6156</v>
      </c>
      <c r="C57" s="101">
        <f t="shared" si="0"/>
        <v>11321</v>
      </c>
    </row>
    <row r="58" spans="1:3" ht="13.5">
      <c r="A58" s="102" t="s">
        <v>40</v>
      </c>
      <c r="B58" s="98">
        <v>5256</v>
      </c>
      <c r="C58" s="101">
        <f t="shared" si="0"/>
        <v>10421</v>
      </c>
    </row>
    <row r="59" spans="1:3" ht="13.5">
      <c r="A59" s="102" t="s">
        <v>33</v>
      </c>
      <c r="B59" s="98">
        <v>8400</v>
      </c>
      <c r="C59" s="101">
        <f t="shared" si="0"/>
        <v>13565</v>
      </c>
    </row>
    <row r="60" spans="1:3" ht="13.5">
      <c r="A60" s="102" t="s">
        <v>34</v>
      </c>
      <c r="B60" s="98">
        <v>10800</v>
      </c>
      <c r="C60" s="101">
        <f t="shared" si="0"/>
        <v>15965</v>
      </c>
    </row>
    <row r="61" spans="1:3" ht="14.25" thickBot="1">
      <c r="A61" s="106" t="s">
        <v>35</v>
      </c>
      <c r="B61" s="109">
        <v>5256</v>
      </c>
      <c r="C61" s="110">
        <f t="shared" si="0"/>
        <v>10421</v>
      </c>
    </row>
    <row r="62" spans="1:3" ht="14.25" thickBot="1">
      <c r="A62" s="6" t="s">
        <v>1</v>
      </c>
      <c r="B62" s="111">
        <f>SUM(B23:B61)</f>
        <v>300000</v>
      </c>
      <c r="C62" s="112">
        <f>SUM(C23:C61)</f>
        <v>496270</v>
      </c>
    </row>
  </sheetData>
  <sheetProtection/>
  <mergeCells count="9">
    <mergeCell ref="D23:I25"/>
    <mergeCell ref="A7:B7"/>
    <mergeCell ref="A5:B5"/>
    <mergeCell ref="A3:B3"/>
    <mergeCell ref="A4:B4"/>
    <mergeCell ref="A6:B6"/>
    <mergeCell ref="A21:A22"/>
    <mergeCell ref="B21:B22"/>
    <mergeCell ref="C21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2"/>
  <sheetViews>
    <sheetView zoomScalePageLayoutView="0" workbookViewId="0" topLeftCell="A1">
      <selection activeCell="H16" sqref="H16:L18"/>
    </sheetView>
  </sheetViews>
  <sheetFormatPr defaultColWidth="9.140625" defaultRowHeight="12.75"/>
  <cols>
    <col min="1" max="1" width="8.8515625" style="0" customWidth="1"/>
    <col min="4" max="4" width="34.28125" style="0" customWidth="1"/>
    <col min="7" max="7" width="18.140625" style="0" customWidth="1"/>
  </cols>
  <sheetData>
    <row r="1" spans="1:7" ht="15" customHeight="1">
      <c r="A1" s="226" t="s">
        <v>93</v>
      </c>
      <c r="B1" s="227"/>
      <c r="C1" s="227"/>
      <c r="D1" s="227"/>
      <c r="E1" s="220" t="s">
        <v>91</v>
      </c>
      <c r="F1" s="221"/>
      <c r="G1" s="23"/>
    </row>
    <row r="2" spans="1:7" ht="12.75">
      <c r="A2" s="228"/>
      <c r="B2" s="229"/>
      <c r="C2" s="229"/>
      <c r="D2" s="229"/>
      <c r="E2" s="222"/>
      <c r="F2" s="223"/>
      <c r="G2" s="23"/>
    </row>
    <row r="3" spans="1:7" ht="13.5">
      <c r="A3" s="218" t="s">
        <v>72</v>
      </c>
      <c r="B3" s="219"/>
      <c r="C3" s="219"/>
      <c r="D3" s="219"/>
      <c r="E3" s="224">
        <v>2000</v>
      </c>
      <c r="F3" s="225"/>
      <c r="G3" s="77" t="s">
        <v>117</v>
      </c>
    </row>
    <row r="4" spans="1:7" ht="13.5">
      <c r="A4" s="216" t="s">
        <v>73</v>
      </c>
      <c r="B4" s="217"/>
      <c r="C4" s="217"/>
      <c r="D4" s="217"/>
      <c r="E4" s="214">
        <v>7500</v>
      </c>
      <c r="F4" s="215"/>
      <c r="G4" s="77" t="s">
        <v>117</v>
      </c>
    </row>
    <row r="5" spans="1:7" ht="13.5">
      <c r="A5" s="218" t="s">
        <v>92</v>
      </c>
      <c r="B5" s="219"/>
      <c r="C5" s="219"/>
      <c r="D5" s="239"/>
      <c r="E5" s="235">
        <v>3000</v>
      </c>
      <c r="F5" s="236"/>
      <c r="G5" s="77" t="s">
        <v>117</v>
      </c>
    </row>
    <row r="6" spans="1:7" ht="13.5">
      <c r="A6" s="232" t="s">
        <v>74</v>
      </c>
      <c r="B6" s="233"/>
      <c r="C6" s="233"/>
      <c r="D6" s="234"/>
      <c r="E6" s="237">
        <v>10000</v>
      </c>
      <c r="F6" s="238"/>
      <c r="G6" s="77" t="s">
        <v>117</v>
      </c>
    </row>
    <row r="7" spans="1:7" ht="13.5">
      <c r="A7" s="230" t="s">
        <v>75</v>
      </c>
      <c r="B7" s="231"/>
      <c r="C7" s="231"/>
      <c r="D7" s="231"/>
      <c r="E7" s="224">
        <v>5000</v>
      </c>
      <c r="F7" s="225"/>
      <c r="G7" s="77" t="s">
        <v>117</v>
      </c>
    </row>
    <row r="8" spans="1:7" ht="13.5">
      <c r="A8" s="216" t="s">
        <v>76</v>
      </c>
      <c r="B8" s="217"/>
      <c r="C8" s="217"/>
      <c r="D8" s="217"/>
      <c r="E8" s="240">
        <v>15000</v>
      </c>
      <c r="F8" s="238"/>
      <c r="G8" s="77" t="s">
        <v>117</v>
      </c>
    </row>
    <row r="9" spans="1:7" ht="12.75">
      <c r="A9" s="218" t="s">
        <v>77</v>
      </c>
      <c r="B9" s="219"/>
      <c r="C9" s="219"/>
      <c r="D9" s="219"/>
      <c r="E9" s="224">
        <v>2500</v>
      </c>
      <c r="F9" s="225"/>
      <c r="G9" s="23"/>
    </row>
    <row r="10" spans="1:7" ht="12.75">
      <c r="A10" s="216" t="s">
        <v>78</v>
      </c>
      <c r="B10" s="217"/>
      <c r="C10" s="217"/>
      <c r="D10" s="217"/>
      <c r="E10" s="240">
        <v>10000</v>
      </c>
      <c r="F10" s="238"/>
      <c r="G10" s="23"/>
    </row>
    <row r="11" spans="1:7" ht="12.75">
      <c r="A11" s="218" t="s">
        <v>79</v>
      </c>
      <c r="B11" s="219"/>
      <c r="C11" s="219"/>
      <c r="D11" s="239"/>
      <c r="E11" s="224">
        <v>2000</v>
      </c>
      <c r="F11" s="225"/>
      <c r="G11" s="23"/>
    </row>
    <row r="12" spans="1:7" ht="12.75">
      <c r="A12" s="232" t="s">
        <v>80</v>
      </c>
      <c r="B12" s="233"/>
      <c r="C12" s="233"/>
      <c r="D12" s="234"/>
      <c r="E12" s="241">
        <v>7000</v>
      </c>
      <c r="F12" s="242"/>
      <c r="G12" s="23"/>
    </row>
    <row r="13" spans="1:7" ht="12.75">
      <c r="A13" s="218" t="s">
        <v>81</v>
      </c>
      <c r="B13" s="219"/>
      <c r="C13" s="219"/>
      <c r="D13" s="239"/>
      <c r="E13" s="224">
        <v>3000</v>
      </c>
      <c r="F13" s="225"/>
      <c r="G13" s="23"/>
    </row>
    <row r="14" spans="1:7" ht="12.75">
      <c r="A14" s="232" t="s">
        <v>82</v>
      </c>
      <c r="B14" s="233"/>
      <c r="C14" s="233"/>
      <c r="D14" s="234"/>
      <c r="E14" s="241">
        <v>10000</v>
      </c>
      <c r="F14" s="242"/>
      <c r="G14" s="23"/>
    </row>
    <row r="15" spans="1:7" ht="13.5" thickBot="1">
      <c r="A15" s="218" t="s">
        <v>83</v>
      </c>
      <c r="B15" s="219"/>
      <c r="C15" s="219"/>
      <c r="D15" s="239"/>
      <c r="E15" s="224">
        <v>15000</v>
      </c>
      <c r="F15" s="225"/>
      <c r="G15" s="23"/>
    </row>
    <row r="16" spans="1:12" ht="12.75">
      <c r="A16" s="232" t="s">
        <v>84</v>
      </c>
      <c r="B16" s="233"/>
      <c r="C16" s="233"/>
      <c r="D16" s="234"/>
      <c r="E16" s="241">
        <v>30000</v>
      </c>
      <c r="F16" s="242"/>
      <c r="G16" s="23"/>
      <c r="H16" s="185" t="s">
        <v>122</v>
      </c>
      <c r="I16" s="186"/>
      <c r="J16" s="186"/>
      <c r="K16" s="186"/>
      <c r="L16" s="187"/>
    </row>
    <row r="17" spans="1:12" ht="12.75">
      <c r="A17" s="218" t="s">
        <v>85</v>
      </c>
      <c r="B17" s="219"/>
      <c r="C17" s="219"/>
      <c r="D17" s="239"/>
      <c r="E17" s="224">
        <v>1500</v>
      </c>
      <c r="F17" s="225"/>
      <c r="G17" s="23"/>
      <c r="H17" s="243"/>
      <c r="I17" s="200"/>
      <c r="J17" s="200"/>
      <c r="K17" s="200"/>
      <c r="L17" s="201"/>
    </row>
    <row r="18" spans="1:12" ht="13.5" thickBot="1">
      <c r="A18" s="232" t="s">
        <v>86</v>
      </c>
      <c r="B18" s="233"/>
      <c r="C18" s="233"/>
      <c r="D18" s="234"/>
      <c r="E18" s="241">
        <v>3000</v>
      </c>
      <c r="F18" s="242"/>
      <c r="G18" s="23"/>
      <c r="H18" s="188"/>
      <c r="I18" s="189"/>
      <c r="J18" s="189"/>
      <c r="K18" s="189"/>
      <c r="L18" s="190"/>
    </row>
    <row r="19" spans="1:7" ht="12.75">
      <c r="A19" s="218" t="s">
        <v>87</v>
      </c>
      <c r="B19" s="219"/>
      <c r="C19" s="219"/>
      <c r="D19" s="239"/>
      <c r="E19" s="224">
        <v>1000</v>
      </c>
      <c r="F19" s="225"/>
      <c r="G19" s="23"/>
    </row>
    <row r="20" spans="1:7" ht="12.75">
      <c r="A20" s="232" t="s">
        <v>88</v>
      </c>
      <c r="B20" s="233"/>
      <c r="C20" s="233"/>
      <c r="D20" s="234"/>
      <c r="E20" s="241">
        <v>2000</v>
      </c>
      <c r="F20" s="242"/>
      <c r="G20" s="23"/>
    </row>
    <row r="21" spans="1:7" ht="12.75">
      <c r="A21" s="218" t="s">
        <v>89</v>
      </c>
      <c r="B21" s="219"/>
      <c r="C21" s="219"/>
      <c r="D21" s="239"/>
      <c r="E21" s="247">
        <v>500</v>
      </c>
      <c r="F21" s="248"/>
      <c r="G21" s="23"/>
    </row>
    <row r="22" spans="1:7" ht="13.5" thickBot="1">
      <c r="A22" s="244" t="s">
        <v>90</v>
      </c>
      <c r="B22" s="245"/>
      <c r="C22" s="245"/>
      <c r="D22" s="246"/>
      <c r="E22" s="249">
        <v>1000</v>
      </c>
      <c r="F22" s="250"/>
      <c r="G22" s="23"/>
    </row>
  </sheetData>
  <sheetProtection/>
  <mergeCells count="43">
    <mergeCell ref="H16:L18"/>
    <mergeCell ref="A21:D21"/>
    <mergeCell ref="A22:D22"/>
    <mergeCell ref="E21:F21"/>
    <mergeCell ref="E22:F22"/>
    <mergeCell ref="E15:F15"/>
    <mergeCell ref="E16:F16"/>
    <mergeCell ref="E17:F17"/>
    <mergeCell ref="E18:F18"/>
    <mergeCell ref="E19:F19"/>
    <mergeCell ref="E20:F20"/>
    <mergeCell ref="A15:D15"/>
    <mergeCell ref="A16:D16"/>
    <mergeCell ref="A17:D17"/>
    <mergeCell ref="A18:D18"/>
    <mergeCell ref="A19:D19"/>
    <mergeCell ref="A20:D20"/>
    <mergeCell ref="A10:D10"/>
    <mergeCell ref="E10:F10"/>
    <mergeCell ref="A11:D11"/>
    <mergeCell ref="A12:D12"/>
    <mergeCell ref="A13:D13"/>
    <mergeCell ref="A14:D14"/>
    <mergeCell ref="E14:F14"/>
    <mergeCell ref="E11:F11"/>
    <mergeCell ref="E12:F12"/>
    <mergeCell ref="E13:F13"/>
    <mergeCell ref="A7:D7"/>
    <mergeCell ref="A9:D9"/>
    <mergeCell ref="A6:D6"/>
    <mergeCell ref="E5:F5"/>
    <mergeCell ref="E7:F7"/>
    <mergeCell ref="E9:F9"/>
    <mergeCell ref="E6:F6"/>
    <mergeCell ref="A5:D5"/>
    <mergeCell ref="E8:F8"/>
    <mergeCell ref="A8:D8"/>
    <mergeCell ref="E4:F4"/>
    <mergeCell ref="A4:D4"/>
    <mergeCell ref="A3:D3"/>
    <mergeCell ref="E1:F2"/>
    <mergeCell ref="E3:F3"/>
    <mergeCell ref="A1:D2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2019-01-16T09:47:15Z</cp:lastPrinted>
  <dcterms:created xsi:type="dcterms:W3CDTF">2006-11-24T12:02:07Z</dcterms:created>
  <dcterms:modified xsi:type="dcterms:W3CDTF">2020-10-21T14:15:34Z</dcterms:modified>
  <cp:category/>
  <cp:version/>
  <cp:contentType/>
  <cp:contentStatus/>
</cp:coreProperties>
</file>