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3"/>
  </bookViews>
  <sheets>
    <sheet name="členské příspěvky" sheetId="1" r:id="rId1"/>
    <sheet name="náklady DSO" sheetId="2" r:id="rId2"/>
    <sheet name="2020 zaměstnanci a účetnictví" sheetId="3" r:id="rId3"/>
    <sheet name="Financování GDPR" sheetId="4" r:id="rId4"/>
    <sheet name="Návrh ceníku" sheetId="5" r:id="rId5"/>
  </sheets>
  <definedNames/>
  <calcPr fullCalcOnLoad="1"/>
</workbook>
</file>

<file path=xl/sharedStrings.xml><?xml version="1.0" encoding="utf-8"?>
<sst xmlns="http://schemas.openxmlformats.org/spreadsheetml/2006/main" count="236" uniqueCount="149">
  <si>
    <t>Obec</t>
  </si>
  <si>
    <t>Celkem</t>
  </si>
  <si>
    <t>Blažkov</t>
  </si>
  <si>
    <t>Bohuňov</t>
  </si>
  <si>
    <t>Bukov</t>
  </si>
  <si>
    <t>Bystřice nad Pernštejnem</t>
  </si>
  <si>
    <t>Dalečín</t>
  </si>
  <si>
    <t>Dolní Rožínka</t>
  </si>
  <si>
    <t>Horní Rožínka</t>
  </si>
  <si>
    <t>Chlum-Korouhvice</t>
  </si>
  <si>
    <t>Koroužné</t>
  </si>
  <si>
    <t>Lísek</t>
  </si>
  <si>
    <t>Milasín</t>
  </si>
  <si>
    <t>Nyklovice</t>
  </si>
  <si>
    <t>Písečné</t>
  </si>
  <si>
    <t>Prosetín</t>
  </si>
  <si>
    <t>Rodkov</t>
  </si>
  <si>
    <t>Rovečné</t>
  </si>
  <si>
    <t>Rozsochy</t>
  </si>
  <si>
    <t>Rožná</t>
  </si>
  <si>
    <t>Sejřek</t>
  </si>
  <si>
    <t>Strachujov</t>
  </si>
  <si>
    <t>Strážek</t>
  </si>
  <si>
    <t>Střítež</t>
  </si>
  <si>
    <t>Sulkovec</t>
  </si>
  <si>
    <t>Štěpánov nad Svratkou</t>
  </si>
  <si>
    <t>Ubušínek</t>
  </si>
  <si>
    <t>Ujčov</t>
  </si>
  <si>
    <t>Unčín</t>
  </si>
  <si>
    <t>Věchnov</t>
  </si>
  <si>
    <t>Velké Janovice</t>
  </si>
  <si>
    <t>Velké Tresné</t>
  </si>
  <si>
    <t>Věstín</t>
  </si>
  <si>
    <t>Vír</t>
  </si>
  <si>
    <t>Zvole</t>
  </si>
  <si>
    <t>Ždánice</t>
  </si>
  <si>
    <t>Členské příspěvky obcí Mikroregionu Bystřicko</t>
  </si>
  <si>
    <t>Býšovec</t>
  </si>
  <si>
    <t>Moravecké Pavlovice</t>
  </si>
  <si>
    <t>Radkov</t>
  </si>
  <si>
    <t>Věžná</t>
  </si>
  <si>
    <t>celkem</t>
  </si>
  <si>
    <t>Příspěvek (částka i do rozpočtu)</t>
  </si>
  <si>
    <r>
      <t xml:space="preserve">Obyvatel </t>
    </r>
    <r>
      <rPr>
        <i/>
        <sz val="10"/>
        <rFont val="Arial"/>
        <family val="2"/>
      </rPr>
      <t>počet</t>
    </r>
  </si>
  <si>
    <t>rozdíl</t>
  </si>
  <si>
    <r>
      <t xml:space="preserve">Obcím zasláno elektronicky jako samostatné dopisy dne </t>
    </r>
    <r>
      <rPr>
        <b/>
        <sz val="10"/>
        <color indexed="10"/>
        <rFont val="Arial"/>
        <family val="2"/>
      </rPr>
      <t xml:space="preserve">xxx. </t>
    </r>
  </si>
  <si>
    <t>2019 (27 Kč)</t>
  </si>
  <si>
    <t>počet měsíců</t>
  </si>
  <si>
    <t>Náklady na projekty DSO</t>
  </si>
  <si>
    <t>projekt</t>
  </si>
  <si>
    <t>náklady celkem</t>
  </si>
  <si>
    <t>dotace</t>
  </si>
  <si>
    <t>náklady DSO</t>
  </si>
  <si>
    <t>BČD</t>
  </si>
  <si>
    <t>LK</t>
  </si>
  <si>
    <t>HBH</t>
  </si>
  <si>
    <t>Slováci</t>
  </si>
  <si>
    <t>Náklady celkem na projekty v roce 2019</t>
  </si>
  <si>
    <t>výše členských příspěvků - 27 Kč</t>
  </si>
  <si>
    <t>Náklady na provoz MAS</t>
  </si>
  <si>
    <t>počet obyvatel</t>
  </si>
  <si>
    <t>Náklady celkem</t>
  </si>
  <si>
    <t>náklady na obyvatele v Kč</t>
  </si>
  <si>
    <t>po odečtení níže zmíněných nákladů</t>
  </si>
  <si>
    <t>náklad</t>
  </si>
  <si>
    <t>částka</t>
  </si>
  <si>
    <t>Náklady celkem na provoz 2019</t>
  </si>
  <si>
    <t>Nositel tradic</t>
  </si>
  <si>
    <t>Kumšt</t>
  </si>
  <si>
    <t>pojistka, materál, BÚ, pošta</t>
  </si>
  <si>
    <t>publikování Bystřicko</t>
  </si>
  <si>
    <t>cestovné, školení, pohoštění</t>
  </si>
  <si>
    <t>IT</t>
  </si>
  <si>
    <t>Zpracování žádosti o dotaci pro členy - Kraj Vysočina</t>
  </si>
  <si>
    <t>Zpracování žádosti o dotaci pro nečleny  - Kraj Vysočina</t>
  </si>
  <si>
    <t>zpracování žádosti o dotaci pro nečleny  - MMR</t>
  </si>
  <si>
    <t>Další žádosti pro členy</t>
  </si>
  <si>
    <t>Další žádosti pro nečleny</t>
  </si>
  <si>
    <t>Zrpacování strategických a rozvojových dokumentů pro členy</t>
  </si>
  <si>
    <t>Zrpacování strategických a rozvojových dokumentů pro nečleny</t>
  </si>
  <si>
    <t>Zpracování VZMR na služby a dodávky pro členy</t>
  </si>
  <si>
    <t>Zpracování VZMR na služby a dodávky pro nečleny</t>
  </si>
  <si>
    <t>Zpracování VZMR na stavební práce pro členy</t>
  </si>
  <si>
    <t>Zpracování VZMR na stavební práce pro nečleny</t>
  </si>
  <si>
    <t xml:space="preserve">Zrpacování studie proveditelnosti pro členy </t>
  </si>
  <si>
    <t xml:space="preserve">Zrpacování studie proveditelnosti pro nečleny </t>
  </si>
  <si>
    <t>Pronájem velkého hradu pro členy</t>
  </si>
  <si>
    <t>Pronájem velkého hradu pro nečleny</t>
  </si>
  <si>
    <t>Pronájem párty stanu pro členy</t>
  </si>
  <si>
    <t>Pronáje párty stanu pro nečleny</t>
  </si>
  <si>
    <t>Pronájem malého hradu a tramoplíny pro členy</t>
  </si>
  <si>
    <t>Pronájem malého hradu a tramoplíny pro nečleny</t>
  </si>
  <si>
    <t>Cena v Kč</t>
  </si>
  <si>
    <t>Zpracování žádosti o dotaci pro členy  - MMR</t>
  </si>
  <si>
    <t>Ceník služeb - služba</t>
  </si>
  <si>
    <t>kategorie obce</t>
  </si>
  <si>
    <t xml:space="preserve">počet </t>
  </si>
  <si>
    <t>obec s uvolněným starostou</t>
  </si>
  <si>
    <t>obec s neuvolněným starostou + 1 subjekt</t>
  </si>
  <si>
    <t>obec s uvolněným starostou + 1 subjekt</t>
  </si>
  <si>
    <t>obec s neuvolněným starostou + 2 subjekty</t>
  </si>
  <si>
    <t>obec s uvolněným starostou + 2 subjekty</t>
  </si>
  <si>
    <t xml:space="preserve">Celkem </t>
  </si>
  <si>
    <t>měsíc/subjekt</t>
  </si>
  <si>
    <t>položky</t>
  </si>
  <si>
    <t>Náklady od 1.1.2020 - 31.12.2020</t>
  </si>
  <si>
    <t>rok 2020 - MB</t>
  </si>
  <si>
    <t>měsíční náklady zaměstnanec</t>
  </si>
  <si>
    <t>33 500 hrubá mzda, 25 150 čístá mzda</t>
  </si>
  <si>
    <t>1 úvazek: 44 900 superhrubá, 33 500 hrubá, 25 150 čistá</t>
  </si>
  <si>
    <t>účetnictví</t>
  </si>
  <si>
    <t xml:space="preserve"> 1 celý úvazek + účetnictví</t>
  </si>
  <si>
    <t>pro rok 2020</t>
  </si>
  <si>
    <t>Členské příspěvky v roce 2019</t>
  </si>
  <si>
    <t>Rozdíl (2020-2019)</t>
  </si>
  <si>
    <t>Skorotice</t>
  </si>
  <si>
    <t>Pověřenec - 37 obcí</t>
  </si>
  <si>
    <t>pověřenec - 37 obcí</t>
  </si>
  <si>
    <t>rok/subjekt</t>
  </si>
  <si>
    <r>
      <t>Uvedený počet obyvatel jednotlivých členských obcí mikroregionu Bystřicko</t>
    </r>
    <r>
      <rPr>
        <sz val="10"/>
        <rFont val="Arial"/>
        <family val="2"/>
      </rPr>
      <t xml:space="preserve"> vychází z dokumentu </t>
    </r>
    <r>
      <rPr>
        <i/>
        <sz val="10"/>
        <rFont val="Arial"/>
        <family val="2"/>
      </rPr>
      <t>Počet obyvatel v obcích - k 1.1.2019</t>
    </r>
    <r>
      <rPr>
        <sz val="10"/>
        <rFont val="Arial"/>
        <family val="2"/>
      </rPr>
      <t xml:space="preserve">, který je umístění na webových stránkách ČSÚ na adrese: </t>
    </r>
    <r>
      <rPr>
        <b/>
        <sz val="10"/>
        <rFont val="Arial"/>
        <family val="2"/>
      </rPr>
      <t>https://www.czso.cz/csu/czso/pocet-obyvatel-v-obcich-za0wri436p</t>
    </r>
  </si>
  <si>
    <t>ZŠ Prosetín</t>
  </si>
  <si>
    <t>obec s neuvolněným starostou</t>
  </si>
  <si>
    <t>průměrně 455 Kč měsíc/subjekt</t>
  </si>
  <si>
    <t>město Bystřice n.P., ZUŠ, MŠ a 2xZŠ</t>
  </si>
  <si>
    <t>Zájezd</t>
  </si>
  <si>
    <t>navýšení o 30 Kč/obyvatele na 57 Kč</t>
  </si>
  <si>
    <t>DPP - Benová</t>
  </si>
  <si>
    <t>2020 (62 Kč)</t>
  </si>
  <si>
    <t xml:space="preserve"> 1 celý úvazek + DPP + účetnictví</t>
  </si>
  <si>
    <t>62+5337</t>
  </si>
  <si>
    <t>Varianta dvě (strop pro Bystřici)</t>
  </si>
  <si>
    <t xml:space="preserve">36200 superhrubá, 27000 hrubá, 20670 čistá </t>
  </si>
  <si>
    <t>navýšení o 25 Kč/obyvatele na 52 Kč</t>
  </si>
  <si>
    <t>2% z celkových nákladů projektu (do 1 mil Kč včetně) + 1% z nákladů nad stanovený limit 1 mil Kč</t>
  </si>
  <si>
    <t>do rezervy a na nákup notebooku, cca 80 tis. lze očekávat z pronájmu vybavení a ceníku služeb</t>
  </si>
  <si>
    <t xml:space="preserve">Náklady na provoz DSO - zatím odhadem </t>
  </si>
  <si>
    <t>mimořádné členské</t>
  </si>
  <si>
    <t>skutečnost koncem roku</t>
  </si>
  <si>
    <t>Příslušné % bude vybíráno ihned po schválení dotace dle uvedeného ceníku služeb.</t>
  </si>
  <si>
    <t>prozatím schválena tato varianta</t>
  </si>
  <si>
    <t xml:space="preserve">navýšení o 35 Kč/obyvatele na 62 Kč </t>
  </si>
  <si>
    <t>37 obcí + 1 ZŠ Prosetín bez obce + 18 škol a školek = 56 subjektů celkem</t>
  </si>
  <si>
    <t>možnost přistoupení od 1.4.2020</t>
  </si>
  <si>
    <t>Schválený členskou schůzí Mikroregionu Bystřicko dne 21.3.2019 s platností od 1.1.2019 (schváleno 11.12.2018).</t>
  </si>
  <si>
    <t>ß</t>
  </si>
  <si>
    <r>
      <t xml:space="preserve">nyní příspěvek ve výši 27,- Kč/osoba - </t>
    </r>
    <r>
      <rPr>
        <b/>
        <i/>
        <sz val="12"/>
        <color indexed="10"/>
        <rFont val="Arial"/>
        <family val="2"/>
      </rPr>
      <t xml:space="preserve">navrženo zvýšení na </t>
    </r>
    <r>
      <rPr>
        <b/>
        <i/>
        <sz val="12"/>
        <color indexed="10"/>
        <rFont val="Arial"/>
        <family val="2"/>
      </rPr>
      <t>62+5337</t>
    </r>
  </si>
  <si>
    <t>Prozatím navržena tato varianta ke schválení</t>
  </si>
  <si>
    <t>neinvestiční transfer obce</t>
  </si>
  <si>
    <t>Pozn. uvedené částky neobsahují financování GDPR, bude vybíráno v rámci neinvestičního transferu od obcí a to 1 x ročně (viz. list Financování GDPR)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</si>
</sst>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"/>
    <numFmt numFmtId="170" formatCode="#,##0_ ;\-#,##0\ "/>
    <numFmt numFmtId="171" formatCode="#,##0\ &quot;Kč&quot;"/>
    <numFmt numFmtId="172" formatCode="[$-405]dddd\ d\.\ mmmm\ yyyy"/>
    <numFmt numFmtId="173" formatCode="[$¥€-2]\ #\ ##,000_);[Red]\([$€-2]\ #\ ##,000\)"/>
  </numFmts>
  <fonts count="82">
    <font>
      <sz val="10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i/>
      <sz val="12"/>
      <name val="Arial"/>
      <family val="2"/>
    </font>
    <font>
      <sz val="9"/>
      <name val="Arial CE"/>
      <family val="2"/>
    </font>
    <font>
      <b/>
      <i/>
      <sz val="10"/>
      <name val="Arial"/>
      <family val="2"/>
    </font>
    <font>
      <b/>
      <sz val="16"/>
      <name val="Arial"/>
      <family val="2"/>
    </font>
    <font>
      <b/>
      <sz val="17"/>
      <name val="Arial"/>
      <family val="2"/>
    </font>
    <font>
      <sz val="17"/>
      <name val="Arial"/>
      <family val="2"/>
    </font>
    <font>
      <b/>
      <sz val="10"/>
      <color indexed="10"/>
      <name val="Arial"/>
      <family val="2"/>
    </font>
    <font>
      <b/>
      <i/>
      <sz val="12"/>
      <color indexed="10"/>
      <name val="Arial"/>
      <family val="2"/>
    </font>
    <font>
      <b/>
      <sz val="11"/>
      <name val="Arial CE"/>
      <family val="0"/>
    </font>
    <font>
      <b/>
      <sz val="18"/>
      <name val="Arial CE"/>
      <family val="0"/>
    </font>
    <font>
      <sz val="11"/>
      <name val="Arial CE"/>
      <family val="0"/>
    </font>
    <font>
      <b/>
      <sz val="14"/>
      <name val="Arial"/>
      <family val="2"/>
    </font>
    <font>
      <b/>
      <sz val="18"/>
      <name val="Arial"/>
      <family val="2"/>
    </font>
    <font>
      <sz val="11"/>
      <name val="Times New Roman"/>
      <family val="1"/>
    </font>
    <font>
      <sz val="16"/>
      <name val="Arial"/>
      <family val="2"/>
    </font>
    <font>
      <sz val="26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Arial CE"/>
      <family val="0"/>
    </font>
    <font>
      <b/>
      <sz val="12"/>
      <color indexed="10"/>
      <name val="Arial"/>
      <family val="2"/>
    </font>
    <font>
      <b/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0"/>
      <name val="Arial CE"/>
      <family val="2"/>
    </font>
    <font>
      <b/>
      <sz val="12"/>
      <color indexed="10"/>
      <name val="Arial CE"/>
      <family val="0"/>
    </font>
    <font>
      <b/>
      <sz val="11"/>
      <color indexed="10"/>
      <name val="Calibri"/>
      <family val="2"/>
    </font>
    <font>
      <b/>
      <sz val="11"/>
      <color indexed="10"/>
      <name val="Arial"/>
      <family val="2"/>
    </font>
    <font>
      <b/>
      <u val="single"/>
      <sz val="12"/>
      <color indexed="10"/>
      <name val="Arial CE"/>
      <family val="0"/>
    </font>
    <font>
      <sz val="11"/>
      <color indexed="10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  <font>
      <b/>
      <sz val="11"/>
      <color rgb="FFFF0000"/>
      <name val="Arial CE"/>
      <family val="0"/>
    </font>
    <font>
      <b/>
      <sz val="12"/>
      <color rgb="FFFF0000"/>
      <name val="Arial"/>
      <family val="2"/>
    </font>
    <font>
      <b/>
      <sz val="10"/>
      <color theme="4" tint="-0.24997000396251678"/>
      <name val="Arial"/>
      <family val="2"/>
    </font>
    <font>
      <sz val="10"/>
      <color rgb="FFFF0000"/>
      <name val="Arial"/>
      <family val="2"/>
    </font>
    <font>
      <sz val="10"/>
      <color rgb="FFFF0000"/>
      <name val="Arial CE"/>
      <family val="2"/>
    </font>
    <font>
      <b/>
      <sz val="12"/>
      <color rgb="FFFF0000"/>
      <name val="Arial CE"/>
      <family val="0"/>
    </font>
    <font>
      <b/>
      <sz val="11"/>
      <color rgb="FFFF0000"/>
      <name val="Calibri"/>
      <family val="2"/>
    </font>
    <font>
      <b/>
      <sz val="11"/>
      <color rgb="FFFF0000"/>
      <name val="Arial"/>
      <family val="2"/>
    </font>
    <font>
      <b/>
      <u val="single"/>
      <sz val="12"/>
      <color rgb="FFFF0000"/>
      <name val="Arial CE"/>
      <family val="0"/>
    </font>
    <font>
      <sz val="11"/>
      <color rgb="FFFF0000"/>
      <name val="Arial"/>
      <family val="2"/>
    </font>
    <font>
      <sz val="12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2" fillId="0" borderId="7" applyNumberFormat="0" applyFill="0" applyAlignment="0" applyProtection="0"/>
    <xf numFmtId="0" fontId="63" fillId="23" borderId="0" applyNumberFormat="0" applyBorder="0" applyAlignment="0" applyProtection="0"/>
    <xf numFmtId="0" fontId="64" fillId="24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5" borderId="8" applyNumberFormat="0" applyAlignment="0" applyProtection="0"/>
    <xf numFmtId="0" fontId="67" fillId="26" borderId="8" applyNumberFormat="0" applyAlignment="0" applyProtection="0"/>
    <xf numFmtId="0" fontId="68" fillId="26" borderId="9" applyNumberFormat="0" applyAlignment="0" applyProtection="0"/>
    <xf numFmtId="0" fontId="69" fillId="0" borderId="0" applyNumberFormat="0" applyFill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</cellStyleXfs>
  <cellXfs count="223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2" fillId="33" borderId="13" xfId="0" applyFont="1" applyFill="1" applyBorder="1" applyAlignment="1">
      <alignment horizontal="center" vertical="center"/>
    </xf>
    <xf numFmtId="3" fontId="3" fillId="0" borderId="12" xfId="0" applyNumberFormat="1" applyFont="1" applyBorder="1" applyAlignment="1">
      <alignment horizontal="right"/>
    </xf>
    <xf numFmtId="3" fontId="2" fillId="33" borderId="13" xfId="0" applyNumberFormat="1" applyFont="1" applyFill="1" applyBorder="1" applyAlignment="1">
      <alignment horizontal="right" vertical="center"/>
    </xf>
    <xf numFmtId="0" fontId="10" fillId="0" borderId="0" xfId="0" applyFont="1" applyAlignment="1">
      <alignment/>
    </xf>
    <xf numFmtId="0" fontId="5" fillId="0" borderId="0" xfId="36" applyAlignment="1" applyProtection="1">
      <alignment/>
      <protection/>
    </xf>
    <xf numFmtId="3" fontId="2" fillId="0" borderId="10" xfId="0" applyNumberFormat="1" applyFont="1" applyBorder="1" applyAlignment="1">
      <alignment horizontal="right"/>
    </xf>
    <xf numFmtId="3" fontId="3" fillId="34" borderId="12" xfId="0" applyNumberFormat="1" applyFont="1" applyFill="1" applyBorder="1" applyAlignment="1">
      <alignment horizontal="right"/>
    </xf>
    <xf numFmtId="3" fontId="2" fillId="34" borderId="13" xfId="0" applyNumberFormat="1" applyFont="1" applyFill="1" applyBorder="1" applyAlignment="1">
      <alignment horizontal="right" vertical="center"/>
    </xf>
    <xf numFmtId="0" fontId="6" fillId="33" borderId="10" xfId="0" applyFont="1" applyFill="1" applyBorder="1" applyAlignment="1">
      <alignment/>
    </xf>
    <xf numFmtId="3" fontId="0" fillId="0" borderId="10" xfId="0" applyNumberFormat="1" applyBorder="1" applyAlignment="1">
      <alignment/>
    </xf>
    <xf numFmtId="3" fontId="3" fillId="34" borderId="14" xfId="0" applyNumberFormat="1" applyFont="1" applyFill="1" applyBorder="1" applyAlignment="1">
      <alignment horizontal="right"/>
    </xf>
    <xf numFmtId="0" fontId="7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3" fontId="2" fillId="35" borderId="13" xfId="0" applyNumberFormat="1" applyFont="1" applyFill="1" applyBorder="1" applyAlignment="1">
      <alignment horizontal="right" vertical="center"/>
    </xf>
    <xf numFmtId="6" fontId="11" fillId="33" borderId="15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2" fontId="70" fillId="0" borderId="0" xfId="0" applyNumberFormat="1" applyFont="1" applyAlignment="1">
      <alignment/>
    </xf>
    <xf numFmtId="0" fontId="0" fillId="0" borderId="0" xfId="0" applyBorder="1" applyAlignment="1">
      <alignment/>
    </xf>
    <xf numFmtId="0" fontId="6" fillId="0" borderId="16" xfId="0" applyFont="1" applyBorder="1" applyAlignment="1">
      <alignment/>
    </xf>
    <xf numFmtId="0" fontId="70" fillId="0" borderId="17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18" xfId="0" applyFont="1" applyBorder="1" applyAlignment="1">
      <alignment/>
    </xf>
    <xf numFmtId="0" fontId="6" fillId="0" borderId="18" xfId="0" applyFont="1" applyFill="1" applyBorder="1" applyAlignment="1">
      <alignment/>
    </xf>
    <xf numFmtId="8" fontId="71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22" xfId="0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3" fontId="72" fillId="0" borderId="0" xfId="0" applyNumberFormat="1" applyFont="1" applyAlignment="1">
      <alignment/>
    </xf>
    <xf numFmtId="0" fontId="73" fillId="0" borderId="11" xfId="0" applyFont="1" applyBorder="1" applyAlignment="1">
      <alignment/>
    </xf>
    <xf numFmtId="3" fontId="4" fillId="0" borderId="0" xfId="0" applyNumberFormat="1" applyFont="1" applyAlignment="1">
      <alignment/>
    </xf>
    <xf numFmtId="0" fontId="0" fillId="0" borderId="10" xfId="0" applyBorder="1" applyAlignment="1">
      <alignment horizontal="right"/>
    </xf>
    <xf numFmtId="0" fontId="74" fillId="0" borderId="0" xfId="0" applyFont="1" applyAlignment="1">
      <alignment/>
    </xf>
    <xf numFmtId="0" fontId="75" fillId="0" borderId="0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2" xfId="0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0" fillId="36" borderId="26" xfId="0" applyFill="1" applyBorder="1" applyAlignment="1">
      <alignment/>
    </xf>
    <xf numFmtId="0" fontId="4" fillId="36" borderId="27" xfId="0" applyFont="1" applyFill="1" applyBorder="1" applyAlignment="1">
      <alignment horizontal="center"/>
    </xf>
    <xf numFmtId="0" fontId="0" fillId="36" borderId="28" xfId="0" applyFill="1" applyBorder="1" applyAlignment="1">
      <alignment/>
    </xf>
    <xf numFmtId="0" fontId="0" fillId="36" borderId="29" xfId="0" applyFill="1" applyBorder="1" applyAlignment="1">
      <alignment/>
    </xf>
    <xf numFmtId="0" fontId="4" fillId="0" borderId="30" xfId="0" applyFont="1" applyFill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31" xfId="0" applyFill="1" applyBorder="1" applyAlignment="1">
      <alignment/>
    </xf>
    <xf numFmtId="0" fontId="4" fillId="36" borderId="32" xfId="0" applyFont="1" applyFill="1" applyBorder="1" applyAlignment="1">
      <alignment horizontal="center"/>
    </xf>
    <xf numFmtId="0" fontId="0" fillId="36" borderId="33" xfId="0" applyFill="1" applyBorder="1" applyAlignment="1">
      <alignment/>
    </xf>
    <xf numFmtId="0" fontId="0" fillId="36" borderId="26" xfId="0" applyFont="1" applyFill="1" applyBorder="1" applyAlignment="1">
      <alignment/>
    </xf>
    <xf numFmtId="0" fontId="0" fillId="36" borderId="34" xfId="0" applyFill="1" applyBorder="1" applyAlignment="1">
      <alignment/>
    </xf>
    <xf numFmtId="0" fontId="72" fillId="36" borderId="35" xfId="0" applyFont="1" applyFill="1" applyBorder="1" applyAlignment="1">
      <alignment/>
    </xf>
    <xf numFmtId="0" fontId="70" fillId="0" borderId="36" xfId="0" applyFont="1" applyBorder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3" fontId="76" fillId="0" borderId="0" xfId="0" applyNumberFormat="1" applyFont="1" applyFill="1" applyBorder="1" applyAlignment="1">
      <alignment horizontal="center"/>
    </xf>
    <xf numFmtId="6" fontId="11" fillId="0" borderId="0" xfId="0" applyNumberFormat="1" applyFont="1" applyFill="1" applyBorder="1" applyAlignment="1">
      <alignment vertical="center" wrapText="1"/>
    </xf>
    <xf numFmtId="3" fontId="2" fillId="35" borderId="37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0" fontId="0" fillId="0" borderId="16" xfId="0" applyFont="1" applyFill="1" applyBorder="1" applyAlignment="1">
      <alignment/>
    </xf>
    <xf numFmtId="0" fontId="77" fillId="0" borderId="0" xfId="0" applyFont="1" applyFill="1" applyAlignment="1">
      <alignment/>
    </xf>
    <xf numFmtId="0" fontId="6" fillId="34" borderId="38" xfId="0" applyFont="1" applyFill="1" applyBorder="1" applyAlignment="1">
      <alignment horizontal="center" vertical="center" wrapText="1"/>
    </xf>
    <xf numFmtId="3" fontId="0" fillId="0" borderId="12" xfId="0" applyNumberFormat="1" applyBorder="1" applyAlignment="1">
      <alignment/>
    </xf>
    <xf numFmtId="0" fontId="6" fillId="34" borderId="13" xfId="0" applyFont="1" applyFill="1" applyBorder="1" applyAlignment="1">
      <alignment horizontal="center" vertical="center" wrapText="1"/>
    </xf>
    <xf numFmtId="3" fontId="6" fillId="37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0" fillId="38" borderId="0" xfId="0" applyFill="1" applyAlignment="1">
      <alignment/>
    </xf>
    <xf numFmtId="0" fontId="6" fillId="38" borderId="0" xfId="0" applyFont="1" applyFill="1" applyAlignment="1">
      <alignment/>
    </xf>
    <xf numFmtId="13" fontId="0" fillId="0" borderId="0" xfId="0" applyNumberFormat="1" applyAlignment="1">
      <alignment/>
    </xf>
    <xf numFmtId="8" fontId="78" fillId="0" borderId="0" xfId="0" applyNumberFormat="1" applyFont="1" applyBorder="1" applyAlignment="1">
      <alignment/>
    </xf>
    <xf numFmtId="0" fontId="23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6" fillId="0" borderId="13" xfId="0" applyFont="1" applyBorder="1" applyAlignment="1">
      <alignment horizont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0" fontId="1" fillId="0" borderId="4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33" borderId="13" xfId="0" applyFont="1" applyFill="1" applyBorder="1" applyAlignment="1">
      <alignment horizontal="center" vertical="center"/>
    </xf>
    <xf numFmtId="0" fontId="6" fillId="33" borderId="38" xfId="0" applyFont="1" applyFill="1" applyBorder="1" applyAlignment="1">
      <alignment horizontal="center" vertical="center" wrapText="1"/>
    </xf>
    <xf numFmtId="0" fontId="6" fillId="33" borderId="4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45" xfId="0" applyFont="1" applyFill="1" applyBorder="1" applyAlignment="1">
      <alignment horizontal="center" vertical="center" wrapText="1"/>
    </xf>
    <xf numFmtId="0" fontId="6" fillId="39" borderId="0" xfId="0" applyFont="1" applyFill="1" applyAlignment="1">
      <alignment horizontal="center"/>
    </xf>
    <xf numFmtId="0" fontId="5" fillId="0" borderId="0" xfId="36" applyAlignment="1" applyProtection="1">
      <alignment horizontal="center"/>
      <protection/>
    </xf>
    <xf numFmtId="0" fontId="6" fillId="34" borderId="15" xfId="0" applyFont="1" applyFill="1" applyBorder="1" applyAlignment="1">
      <alignment horizontal="center" vertical="center" wrapText="1"/>
    </xf>
    <xf numFmtId="0" fontId="6" fillId="34" borderId="45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6" fillId="0" borderId="0" xfId="0" applyFont="1" applyAlignment="1">
      <alignment wrapText="1"/>
    </xf>
    <xf numFmtId="0" fontId="0" fillId="0" borderId="0" xfId="0" applyAlignment="1">
      <alignment/>
    </xf>
    <xf numFmtId="0" fontId="6" fillId="37" borderId="39" xfId="0" applyFont="1" applyFill="1" applyBorder="1" applyAlignment="1">
      <alignment horizontal="center" vertical="center" wrapText="1"/>
    </xf>
    <xf numFmtId="0" fontId="6" fillId="37" borderId="41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0" fontId="0" fillId="0" borderId="46" xfId="0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20" fillId="0" borderId="49" xfId="0" applyFont="1" applyBorder="1" applyAlignment="1">
      <alignment horizontal="center"/>
    </xf>
    <xf numFmtId="0" fontId="20" fillId="0" borderId="50" xfId="0" applyFont="1" applyBorder="1" applyAlignment="1">
      <alignment horizontal="center"/>
    </xf>
    <xf numFmtId="0" fontId="20" fillId="0" borderId="30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53" xfId="0" applyFont="1" applyFill="1" applyBorder="1" applyAlignment="1">
      <alignment horizontal="center"/>
    </xf>
    <xf numFmtId="0" fontId="0" fillId="0" borderId="54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2" fillId="0" borderId="44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51" xfId="0" applyFont="1" applyFill="1" applyBorder="1" applyAlignment="1">
      <alignment horizontal="center"/>
    </xf>
    <xf numFmtId="0" fontId="0" fillId="0" borderId="52" xfId="0" applyFont="1" applyFill="1" applyBorder="1" applyAlignment="1">
      <alignment horizontal="center"/>
    </xf>
    <xf numFmtId="3" fontId="76" fillId="0" borderId="38" xfId="0" applyNumberFormat="1" applyFont="1" applyBorder="1" applyAlignment="1">
      <alignment horizontal="center"/>
    </xf>
    <xf numFmtId="3" fontId="76" fillId="0" borderId="48" xfId="0" applyNumberFormat="1" applyFont="1" applyBorder="1" applyAlignment="1">
      <alignment horizontal="center"/>
    </xf>
    <xf numFmtId="3" fontId="19" fillId="0" borderId="39" xfId="0" applyNumberFormat="1" applyFont="1" applyBorder="1" applyAlignment="1">
      <alignment horizontal="center" vertical="center" wrapText="1"/>
    </xf>
    <xf numFmtId="3" fontId="19" fillId="0" borderId="41" xfId="0" applyNumberFormat="1" applyFont="1" applyBorder="1" applyAlignment="1">
      <alignment horizontal="center" vertical="center" wrapText="1"/>
    </xf>
    <xf numFmtId="3" fontId="19" fillId="0" borderId="18" xfId="0" applyNumberFormat="1" applyFont="1" applyBorder="1" applyAlignment="1">
      <alignment horizontal="center"/>
    </xf>
    <xf numFmtId="3" fontId="19" fillId="0" borderId="43" xfId="0" applyNumberFormat="1" applyFont="1" applyBorder="1" applyAlignment="1">
      <alignment horizontal="center"/>
    </xf>
    <xf numFmtId="3" fontId="71" fillId="0" borderId="38" xfId="0" applyNumberFormat="1" applyFont="1" applyBorder="1" applyAlignment="1">
      <alignment horizontal="center"/>
    </xf>
    <xf numFmtId="3" fontId="71" fillId="0" borderId="48" xfId="0" applyNumberFormat="1" applyFont="1" applyBorder="1" applyAlignment="1">
      <alignment horizontal="center"/>
    </xf>
    <xf numFmtId="3" fontId="19" fillId="0" borderId="39" xfId="0" applyNumberFormat="1" applyFont="1" applyBorder="1" applyAlignment="1">
      <alignment horizontal="center"/>
    </xf>
    <xf numFmtId="3" fontId="19" fillId="0" borderId="41" xfId="0" applyNumberFormat="1" applyFont="1" applyBorder="1" applyAlignment="1">
      <alignment horizontal="center"/>
    </xf>
    <xf numFmtId="0" fontId="21" fillId="0" borderId="39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17" fillId="0" borderId="39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43" xfId="0" applyFont="1" applyBorder="1" applyAlignment="1">
      <alignment horizontal="center" vertical="center"/>
    </xf>
    <xf numFmtId="3" fontId="76" fillId="0" borderId="0" xfId="0" applyNumberFormat="1" applyFont="1" applyBorder="1" applyAlignment="1">
      <alignment horizontal="center"/>
    </xf>
    <xf numFmtId="0" fontId="21" fillId="37" borderId="39" xfId="0" applyFont="1" applyFill="1" applyBorder="1" applyAlignment="1">
      <alignment horizontal="center" vertical="center"/>
    </xf>
    <xf numFmtId="0" fontId="21" fillId="37" borderId="40" xfId="0" applyFont="1" applyFill="1" applyBorder="1" applyAlignment="1">
      <alignment horizontal="center" vertical="center"/>
    </xf>
    <xf numFmtId="0" fontId="21" fillId="37" borderId="4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3" fontId="79" fillId="0" borderId="39" xfId="0" applyNumberFormat="1" applyFont="1" applyBorder="1" applyAlignment="1">
      <alignment horizontal="center"/>
    </xf>
    <xf numFmtId="3" fontId="79" fillId="0" borderId="41" xfId="0" applyNumberFormat="1" applyFont="1" applyBorder="1" applyAlignment="1">
      <alignment horizontal="center"/>
    </xf>
    <xf numFmtId="3" fontId="19" fillId="0" borderId="17" xfId="0" applyNumberFormat="1" applyFont="1" applyBorder="1" applyAlignment="1">
      <alignment horizontal="center"/>
    </xf>
    <xf numFmtId="3" fontId="19" fillId="0" borderId="56" xfId="0" applyNumberFormat="1" applyFont="1" applyBorder="1" applyAlignment="1">
      <alignment horizontal="center"/>
    </xf>
    <xf numFmtId="0" fontId="76" fillId="39" borderId="44" xfId="0" applyFont="1" applyFill="1" applyBorder="1" applyAlignment="1">
      <alignment horizontal="center" vertical="center"/>
    </xf>
    <xf numFmtId="0" fontId="76" fillId="39" borderId="48" xfId="0" applyFont="1" applyFill="1" applyBorder="1" applyAlignment="1">
      <alignment horizontal="center" vertical="center"/>
    </xf>
    <xf numFmtId="0" fontId="18" fillId="0" borderId="38" xfId="0" applyFont="1" applyBorder="1" applyAlignment="1">
      <alignment horizontal="center"/>
    </xf>
    <xf numFmtId="0" fontId="18" fillId="0" borderId="48" xfId="0" applyFont="1" applyBorder="1" applyAlignment="1">
      <alignment horizontal="center"/>
    </xf>
    <xf numFmtId="6" fontId="11" fillId="33" borderId="36" xfId="0" applyNumberFormat="1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/>
    </xf>
    <xf numFmtId="0" fontId="6" fillId="0" borderId="58" xfId="0" applyFont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3" fontId="0" fillId="0" borderId="62" xfId="0" applyNumberFormat="1" applyBorder="1" applyAlignment="1">
      <alignment horizontal="center"/>
    </xf>
    <xf numFmtId="3" fontId="0" fillId="0" borderId="43" xfId="0" applyNumberFormat="1" applyBorder="1" applyAlignment="1">
      <alignment horizontal="center"/>
    </xf>
    <xf numFmtId="3" fontId="6" fillId="0" borderId="34" xfId="0" applyNumberFormat="1" applyFont="1" applyBorder="1" applyAlignment="1">
      <alignment horizontal="center"/>
    </xf>
    <xf numFmtId="3" fontId="6" fillId="0" borderId="61" xfId="0" applyNumberFormat="1" applyFont="1" applyBorder="1" applyAlignment="1">
      <alignment horizontal="center"/>
    </xf>
    <xf numFmtId="3" fontId="0" fillId="0" borderId="33" xfId="0" applyNumberFormat="1" applyBorder="1" applyAlignment="1">
      <alignment horizontal="center"/>
    </xf>
    <xf numFmtId="3" fontId="0" fillId="0" borderId="63" xfId="0" applyNumberFormat="1" applyBorder="1" applyAlignment="1">
      <alignment horizontal="center"/>
    </xf>
    <xf numFmtId="0" fontId="0" fillId="0" borderId="64" xfId="0" applyFont="1" applyBorder="1" applyAlignment="1">
      <alignment horizontal="center"/>
    </xf>
    <xf numFmtId="0" fontId="0" fillId="0" borderId="65" xfId="0" applyFont="1" applyBorder="1" applyAlignment="1">
      <alignment horizontal="center"/>
    </xf>
    <xf numFmtId="0" fontId="0" fillId="0" borderId="6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67" xfId="0" applyNumberFormat="1" applyBorder="1" applyAlignment="1">
      <alignment horizontal="center"/>
    </xf>
    <xf numFmtId="3" fontId="0" fillId="0" borderId="56" xfId="0" applyNumberForma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3" fontId="6" fillId="0" borderId="56" xfId="0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33" xfId="0" applyNumberFormat="1" applyFont="1" applyBorder="1" applyAlignment="1">
      <alignment horizontal="center"/>
    </xf>
    <xf numFmtId="3" fontId="0" fillId="0" borderId="63" xfId="0" applyNumberFormat="1" applyFont="1" applyBorder="1" applyAlignment="1">
      <alignment horizontal="center"/>
    </xf>
    <xf numFmtId="0" fontId="80" fillId="0" borderId="50" xfId="0" applyFont="1" applyBorder="1" applyAlignment="1">
      <alignment horizontal="center" vertical="center"/>
    </xf>
    <xf numFmtId="0" fontId="80" fillId="0" borderId="30" xfId="0" applyFont="1" applyBorder="1" applyAlignment="1">
      <alignment horizontal="center" vertical="center"/>
    </xf>
    <xf numFmtId="0" fontId="80" fillId="0" borderId="11" xfId="0" applyFont="1" applyBorder="1" applyAlignment="1">
      <alignment horizontal="center" vertical="center"/>
    </xf>
    <xf numFmtId="0" fontId="80" fillId="0" borderId="22" xfId="0" applyFont="1" applyBorder="1" applyAlignment="1">
      <alignment horizontal="center" vertical="center"/>
    </xf>
    <xf numFmtId="0" fontId="81" fillId="0" borderId="49" xfId="0" applyFont="1" applyBorder="1" applyAlignment="1">
      <alignment horizontal="center" vertical="center"/>
    </xf>
    <xf numFmtId="0" fontId="81" fillId="0" borderId="50" xfId="0" applyFont="1" applyBorder="1" applyAlignment="1">
      <alignment horizontal="center" vertical="center"/>
    </xf>
    <xf numFmtId="0" fontId="81" fillId="0" borderId="21" xfId="0" applyFont="1" applyBorder="1" applyAlignment="1">
      <alignment horizontal="center" vertical="center"/>
    </xf>
    <xf numFmtId="0" fontId="81" fillId="0" borderId="11" xfId="0" applyFont="1" applyBorder="1" applyAlignment="1">
      <alignment horizontal="center" vertical="center"/>
    </xf>
    <xf numFmtId="0" fontId="0" fillId="0" borderId="68" xfId="0" applyFont="1" applyFill="1" applyBorder="1" applyAlignment="1">
      <alignment/>
    </xf>
    <xf numFmtId="6" fontId="11" fillId="33" borderId="37" xfId="0" applyNumberFormat="1" applyFont="1" applyFill="1" applyBorder="1" applyAlignment="1">
      <alignment horizontal="center" vertical="center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Q55"/>
  <sheetViews>
    <sheetView zoomScale="90" zoomScaleNormal="90" workbookViewId="0" topLeftCell="A1">
      <selection activeCell="J2" sqref="J2:Q3"/>
    </sheetView>
  </sheetViews>
  <sheetFormatPr defaultColWidth="9.140625" defaultRowHeight="12.75"/>
  <cols>
    <col min="1" max="1" width="29.28125" style="0" customWidth="1"/>
    <col min="2" max="2" width="10.28125" style="0" customWidth="1"/>
    <col min="3" max="4" width="12.28125" style="0" customWidth="1"/>
    <col min="5" max="5" width="20.00390625" style="0" customWidth="1"/>
    <col min="6" max="6" width="11.7109375" style="0" customWidth="1"/>
    <col min="7" max="7" width="18.8515625" style="0" customWidth="1"/>
    <col min="8" max="8" width="17.28125" style="0" customWidth="1"/>
    <col min="17" max="17" width="11.7109375" style="0" customWidth="1"/>
  </cols>
  <sheetData>
    <row r="1" spans="1:5" ht="21.75" thickBot="1">
      <c r="A1" s="97" t="s">
        <v>36</v>
      </c>
      <c r="B1" s="98"/>
      <c r="C1" s="98"/>
      <c r="D1" s="98"/>
      <c r="E1" s="98"/>
    </row>
    <row r="2" spans="1:17" ht="18.75" customHeight="1" thickBot="1">
      <c r="A2" s="111" t="s">
        <v>112</v>
      </c>
      <c r="B2" s="111"/>
      <c r="C2" s="111"/>
      <c r="D2" s="111"/>
      <c r="E2" s="111"/>
      <c r="G2" s="88"/>
      <c r="J2" s="91" t="s">
        <v>148</v>
      </c>
      <c r="K2" s="92"/>
      <c r="L2" s="92"/>
      <c r="M2" s="92"/>
      <c r="N2" s="92"/>
      <c r="O2" s="92"/>
      <c r="P2" s="92"/>
      <c r="Q2" s="93"/>
    </row>
    <row r="3" spans="1:17" ht="42.75" customHeight="1" thickBot="1">
      <c r="A3" s="110" t="s">
        <v>145</v>
      </c>
      <c r="B3" s="110"/>
      <c r="C3" s="110"/>
      <c r="D3" s="110"/>
      <c r="E3" s="110"/>
      <c r="G3" s="90" t="s">
        <v>146</v>
      </c>
      <c r="J3" s="94"/>
      <c r="K3" s="95"/>
      <c r="L3" s="95"/>
      <c r="M3" s="95"/>
      <c r="N3" s="95"/>
      <c r="O3" s="95"/>
      <c r="P3" s="95"/>
      <c r="Q3" s="96"/>
    </row>
    <row r="4" spans="1:7" ht="33" thickBot="1">
      <c r="A4" s="99"/>
      <c r="B4" s="99"/>
      <c r="C4" s="100"/>
      <c r="D4" s="18"/>
      <c r="G4" s="89" t="s">
        <v>144</v>
      </c>
    </row>
    <row r="5" spans="1:8" ht="39.75" customHeight="1" thickBot="1">
      <c r="A5" s="101" t="s">
        <v>0</v>
      </c>
      <c r="B5" s="104" t="s">
        <v>43</v>
      </c>
      <c r="C5" s="102" t="s">
        <v>42</v>
      </c>
      <c r="D5" s="103"/>
      <c r="E5" s="108" t="s">
        <v>44</v>
      </c>
      <c r="G5" s="114" t="s">
        <v>130</v>
      </c>
      <c r="H5" s="115"/>
    </row>
    <row r="6" spans="1:8" ht="13.5" thickBot="1">
      <c r="A6" s="101"/>
      <c r="B6" s="105"/>
      <c r="C6" s="20" t="s">
        <v>46</v>
      </c>
      <c r="D6" s="20" t="s">
        <v>127</v>
      </c>
      <c r="E6" s="109"/>
      <c r="F6" s="85"/>
      <c r="G6" s="78" t="s">
        <v>129</v>
      </c>
      <c r="H6" s="80" t="s">
        <v>44</v>
      </c>
    </row>
    <row r="7" spans="1:8" ht="13.5">
      <c r="A7" s="5" t="s">
        <v>2</v>
      </c>
      <c r="B7" s="7">
        <v>284</v>
      </c>
      <c r="C7" s="15">
        <v>7749</v>
      </c>
      <c r="D7" s="15">
        <f>B7*62</f>
        <v>17608</v>
      </c>
      <c r="E7" s="12">
        <f aca="true" t="shared" si="0" ref="E7:E46">D7-C7</f>
        <v>9859</v>
      </c>
      <c r="F7" s="9"/>
      <c r="G7" s="79">
        <f>B7*62+5337</f>
        <v>22945</v>
      </c>
      <c r="H7" s="79">
        <f aca="true" t="shared" si="1" ref="H7:H45">G7-C7</f>
        <v>15196</v>
      </c>
    </row>
    <row r="8" spans="1:8" ht="13.5">
      <c r="A8" s="3" t="s">
        <v>3</v>
      </c>
      <c r="B8" s="7">
        <v>258</v>
      </c>
      <c r="C8" s="15">
        <v>6939</v>
      </c>
      <c r="D8" s="15">
        <f aca="true" t="shared" si="2" ref="D8:D45">B8*62</f>
        <v>15996</v>
      </c>
      <c r="E8" s="12">
        <f t="shared" si="0"/>
        <v>9057</v>
      </c>
      <c r="F8" s="9"/>
      <c r="G8" s="15">
        <f>B8*62+5337</f>
        <v>21333</v>
      </c>
      <c r="H8" s="15">
        <f t="shared" si="1"/>
        <v>14394</v>
      </c>
    </row>
    <row r="9" spans="1:8" ht="13.5">
      <c r="A9" s="3" t="s">
        <v>4</v>
      </c>
      <c r="B9" s="7">
        <v>193</v>
      </c>
      <c r="C9" s="15">
        <v>5238</v>
      </c>
      <c r="D9" s="15">
        <f t="shared" si="2"/>
        <v>11966</v>
      </c>
      <c r="E9" s="12">
        <f t="shared" si="0"/>
        <v>6728</v>
      </c>
      <c r="F9" s="9"/>
      <c r="G9" s="15">
        <f>B9*62+5337</f>
        <v>17303</v>
      </c>
      <c r="H9" s="15">
        <f t="shared" si="1"/>
        <v>12065</v>
      </c>
    </row>
    <row r="10" spans="1:8" ht="13.5">
      <c r="A10" s="3" t="s">
        <v>5</v>
      </c>
      <c r="B10" s="7">
        <v>8110</v>
      </c>
      <c r="C10" s="15">
        <v>219024</v>
      </c>
      <c r="D10" s="15">
        <f t="shared" si="2"/>
        <v>502820</v>
      </c>
      <c r="E10" s="12">
        <f t="shared" si="0"/>
        <v>283796</v>
      </c>
      <c r="F10" s="9"/>
      <c r="G10" s="81">
        <v>300000</v>
      </c>
      <c r="H10" s="15">
        <f t="shared" si="1"/>
        <v>80976</v>
      </c>
    </row>
    <row r="11" spans="1:8" ht="13.5">
      <c r="A11" s="3" t="s">
        <v>37</v>
      </c>
      <c r="B11" s="7">
        <v>166</v>
      </c>
      <c r="C11" s="15">
        <v>4482</v>
      </c>
      <c r="D11" s="15">
        <f t="shared" si="2"/>
        <v>10292</v>
      </c>
      <c r="E11" s="12">
        <f t="shared" si="0"/>
        <v>5810</v>
      </c>
      <c r="F11" s="9"/>
      <c r="G11" s="15">
        <f>B11*62+5337</f>
        <v>15629</v>
      </c>
      <c r="H11" s="15">
        <f t="shared" si="1"/>
        <v>11147</v>
      </c>
    </row>
    <row r="12" spans="1:8" ht="13.5">
      <c r="A12" s="3" t="s">
        <v>6</v>
      </c>
      <c r="B12" s="7">
        <v>643</v>
      </c>
      <c r="C12" s="15">
        <v>17658</v>
      </c>
      <c r="D12" s="15">
        <f t="shared" si="2"/>
        <v>39866</v>
      </c>
      <c r="E12" s="12">
        <f t="shared" si="0"/>
        <v>22208</v>
      </c>
      <c r="F12" s="9"/>
      <c r="G12" s="15">
        <f aca="true" t="shared" si="3" ref="G12:G45">B12*62+5337</f>
        <v>45203</v>
      </c>
      <c r="H12" s="15">
        <f t="shared" si="1"/>
        <v>27545</v>
      </c>
    </row>
    <row r="13" spans="1:8" ht="13.5">
      <c r="A13" s="3" t="s">
        <v>7</v>
      </c>
      <c r="B13" s="7">
        <v>605</v>
      </c>
      <c r="C13" s="15">
        <v>16686</v>
      </c>
      <c r="D13" s="15">
        <f t="shared" si="2"/>
        <v>37510</v>
      </c>
      <c r="E13" s="12">
        <f t="shared" si="0"/>
        <v>20824</v>
      </c>
      <c r="F13" s="9"/>
      <c r="G13" s="15">
        <f t="shared" si="3"/>
        <v>42847</v>
      </c>
      <c r="H13" s="15">
        <f t="shared" si="1"/>
        <v>26161</v>
      </c>
    </row>
    <row r="14" spans="1:8" ht="13.5">
      <c r="A14" s="3" t="s">
        <v>8</v>
      </c>
      <c r="B14" s="7">
        <v>76</v>
      </c>
      <c r="C14" s="15">
        <v>2079</v>
      </c>
      <c r="D14" s="15">
        <f t="shared" si="2"/>
        <v>4712</v>
      </c>
      <c r="E14" s="12">
        <f t="shared" si="0"/>
        <v>2633</v>
      </c>
      <c r="F14" s="9"/>
      <c r="G14" s="15">
        <f t="shared" si="3"/>
        <v>10049</v>
      </c>
      <c r="H14" s="15">
        <f t="shared" si="1"/>
        <v>7970</v>
      </c>
    </row>
    <row r="15" spans="1:8" ht="13.5">
      <c r="A15" s="3" t="s">
        <v>9</v>
      </c>
      <c r="B15" s="7">
        <v>42</v>
      </c>
      <c r="C15" s="15">
        <v>1242</v>
      </c>
      <c r="D15" s="15">
        <f t="shared" si="2"/>
        <v>2604</v>
      </c>
      <c r="E15" s="12">
        <f t="shared" si="0"/>
        <v>1362</v>
      </c>
      <c r="F15" s="9"/>
      <c r="G15" s="15">
        <f t="shared" si="3"/>
        <v>7941</v>
      </c>
      <c r="H15" s="15">
        <f t="shared" si="1"/>
        <v>6699</v>
      </c>
    </row>
    <row r="16" spans="1:8" ht="13.5">
      <c r="A16" s="3" t="s">
        <v>10</v>
      </c>
      <c r="B16" s="7">
        <v>264</v>
      </c>
      <c r="C16" s="15">
        <v>6939</v>
      </c>
      <c r="D16" s="15">
        <f t="shared" si="2"/>
        <v>16368</v>
      </c>
      <c r="E16" s="12">
        <f t="shared" si="0"/>
        <v>9429</v>
      </c>
      <c r="F16" s="9"/>
      <c r="G16" s="15">
        <f t="shared" si="3"/>
        <v>21705</v>
      </c>
      <c r="H16" s="15">
        <f t="shared" si="1"/>
        <v>14766</v>
      </c>
    </row>
    <row r="17" spans="1:8" ht="13.5">
      <c r="A17" s="3" t="s">
        <v>11</v>
      </c>
      <c r="B17" s="7">
        <v>377</v>
      </c>
      <c r="C17" s="15">
        <v>10098</v>
      </c>
      <c r="D17" s="15">
        <f t="shared" si="2"/>
        <v>23374</v>
      </c>
      <c r="E17" s="12">
        <f t="shared" si="0"/>
        <v>13276</v>
      </c>
      <c r="F17" s="9"/>
      <c r="G17" s="15">
        <f t="shared" si="3"/>
        <v>28711</v>
      </c>
      <c r="H17" s="15">
        <f t="shared" si="1"/>
        <v>18613</v>
      </c>
    </row>
    <row r="18" spans="1:8" ht="13.5">
      <c r="A18" s="3" t="s">
        <v>12</v>
      </c>
      <c r="B18" s="7">
        <v>45</v>
      </c>
      <c r="C18" s="15">
        <v>1188</v>
      </c>
      <c r="D18" s="15">
        <f t="shared" si="2"/>
        <v>2790</v>
      </c>
      <c r="E18" s="12">
        <f t="shared" si="0"/>
        <v>1602</v>
      </c>
      <c r="F18" s="9"/>
      <c r="G18" s="15">
        <f t="shared" si="3"/>
        <v>8127</v>
      </c>
      <c r="H18" s="15">
        <f t="shared" si="1"/>
        <v>6939</v>
      </c>
    </row>
    <row r="19" spans="1:8" ht="13.5">
      <c r="A19" s="3" t="s">
        <v>38</v>
      </c>
      <c r="B19" s="7">
        <v>51</v>
      </c>
      <c r="C19" s="15">
        <v>1269</v>
      </c>
      <c r="D19" s="15">
        <f t="shared" si="2"/>
        <v>3162</v>
      </c>
      <c r="E19" s="12">
        <f t="shared" si="0"/>
        <v>1893</v>
      </c>
      <c r="F19" s="9"/>
      <c r="G19" s="15">
        <f t="shared" si="3"/>
        <v>8499</v>
      </c>
      <c r="H19" s="15">
        <f t="shared" si="1"/>
        <v>7230</v>
      </c>
    </row>
    <row r="20" spans="1:8" ht="13.5">
      <c r="A20" s="3" t="s">
        <v>13</v>
      </c>
      <c r="B20" s="7">
        <v>165</v>
      </c>
      <c r="C20" s="15">
        <v>4482</v>
      </c>
      <c r="D20" s="15">
        <f t="shared" si="2"/>
        <v>10230</v>
      </c>
      <c r="E20" s="12">
        <f t="shared" si="0"/>
        <v>5748</v>
      </c>
      <c r="F20" s="9"/>
      <c r="G20" s="15">
        <f t="shared" si="3"/>
        <v>15567</v>
      </c>
      <c r="H20" s="15">
        <f t="shared" si="1"/>
        <v>11085</v>
      </c>
    </row>
    <row r="21" spans="1:8" ht="13.5">
      <c r="A21" s="3" t="s">
        <v>14</v>
      </c>
      <c r="B21" s="7">
        <v>185</v>
      </c>
      <c r="C21" s="15">
        <v>5157</v>
      </c>
      <c r="D21" s="15">
        <f t="shared" si="2"/>
        <v>11470</v>
      </c>
      <c r="E21" s="12">
        <f t="shared" si="0"/>
        <v>6313</v>
      </c>
      <c r="F21" s="9"/>
      <c r="G21" s="15">
        <f t="shared" si="3"/>
        <v>16807</v>
      </c>
      <c r="H21" s="15">
        <f t="shared" si="1"/>
        <v>11650</v>
      </c>
    </row>
    <row r="22" spans="1:8" ht="13.5">
      <c r="A22" s="3" t="s">
        <v>15</v>
      </c>
      <c r="B22" s="7">
        <v>377</v>
      </c>
      <c r="C22" s="15">
        <v>10260</v>
      </c>
      <c r="D22" s="15">
        <f t="shared" si="2"/>
        <v>23374</v>
      </c>
      <c r="E22" s="12">
        <f t="shared" si="0"/>
        <v>13114</v>
      </c>
      <c r="F22" s="9"/>
      <c r="G22" s="15">
        <f t="shared" si="3"/>
        <v>28711</v>
      </c>
      <c r="H22" s="15">
        <f t="shared" si="1"/>
        <v>18451</v>
      </c>
    </row>
    <row r="23" spans="1:8" ht="13.5">
      <c r="A23" s="3" t="s">
        <v>39</v>
      </c>
      <c r="B23" s="7">
        <v>175</v>
      </c>
      <c r="C23" s="15">
        <v>4617</v>
      </c>
      <c r="D23" s="15">
        <f t="shared" si="2"/>
        <v>10850</v>
      </c>
      <c r="E23" s="12">
        <f t="shared" si="0"/>
        <v>6233</v>
      </c>
      <c r="F23" s="9"/>
      <c r="G23" s="15">
        <f t="shared" si="3"/>
        <v>16187</v>
      </c>
      <c r="H23" s="15">
        <f t="shared" si="1"/>
        <v>11570</v>
      </c>
    </row>
    <row r="24" spans="1:8" ht="13.5">
      <c r="A24" s="3" t="s">
        <v>16</v>
      </c>
      <c r="B24" s="7">
        <v>101</v>
      </c>
      <c r="C24" s="15">
        <v>2592</v>
      </c>
      <c r="D24" s="15">
        <f t="shared" si="2"/>
        <v>6262</v>
      </c>
      <c r="E24" s="12">
        <f t="shared" si="0"/>
        <v>3670</v>
      </c>
      <c r="F24" s="9"/>
      <c r="G24" s="15">
        <f t="shared" si="3"/>
        <v>11599</v>
      </c>
      <c r="H24" s="15">
        <f t="shared" si="1"/>
        <v>9007</v>
      </c>
    </row>
    <row r="25" spans="1:8" ht="13.5">
      <c r="A25" s="3" t="s">
        <v>17</v>
      </c>
      <c r="B25" s="7">
        <v>623</v>
      </c>
      <c r="C25" s="15">
        <v>16929</v>
      </c>
      <c r="D25" s="15">
        <f t="shared" si="2"/>
        <v>38626</v>
      </c>
      <c r="E25" s="12">
        <f t="shared" si="0"/>
        <v>21697</v>
      </c>
      <c r="F25" s="9"/>
      <c r="G25" s="15">
        <f t="shared" si="3"/>
        <v>43963</v>
      </c>
      <c r="H25" s="15">
        <f t="shared" si="1"/>
        <v>27034</v>
      </c>
    </row>
    <row r="26" spans="1:8" ht="13.5">
      <c r="A26" s="3" t="s">
        <v>18</v>
      </c>
      <c r="B26" s="7">
        <v>708</v>
      </c>
      <c r="C26" s="15">
        <v>19197</v>
      </c>
      <c r="D26" s="15">
        <f t="shared" si="2"/>
        <v>43896</v>
      </c>
      <c r="E26" s="12">
        <f t="shared" si="0"/>
        <v>24699</v>
      </c>
      <c r="F26" s="9"/>
      <c r="G26" s="15">
        <f t="shared" si="3"/>
        <v>49233</v>
      </c>
      <c r="H26" s="15">
        <f t="shared" si="1"/>
        <v>30036</v>
      </c>
    </row>
    <row r="27" spans="1:8" ht="13.5">
      <c r="A27" s="3" t="s">
        <v>19</v>
      </c>
      <c r="B27" s="7">
        <v>789</v>
      </c>
      <c r="C27" s="15">
        <v>21384</v>
      </c>
      <c r="D27" s="15">
        <f t="shared" si="2"/>
        <v>48918</v>
      </c>
      <c r="E27" s="12">
        <f t="shared" si="0"/>
        <v>27534</v>
      </c>
      <c r="F27" s="9"/>
      <c r="G27" s="15">
        <f t="shared" si="3"/>
        <v>54255</v>
      </c>
      <c r="H27" s="15">
        <f t="shared" si="1"/>
        <v>32871</v>
      </c>
    </row>
    <row r="28" spans="1:8" ht="13.5">
      <c r="A28" s="3" t="s">
        <v>20</v>
      </c>
      <c r="B28" s="7">
        <v>169</v>
      </c>
      <c r="C28" s="15">
        <v>4536</v>
      </c>
      <c r="D28" s="15">
        <f t="shared" si="2"/>
        <v>10478</v>
      </c>
      <c r="E28" s="12">
        <f t="shared" si="0"/>
        <v>5942</v>
      </c>
      <c r="F28" s="9"/>
      <c r="G28" s="15">
        <f t="shared" si="3"/>
        <v>15815</v>
      </c>
      <c r="H28" s="15">
        <f t="shared" si="1"/>
        <v>11279</v>
      </c>
    </row>
    <row r="29" spans="1:8" ht="13.5">
      <c r="A29" s="3" t="s">
        <v>21</v>
      </c>
      <c r="B29" s="7">
        <v>134</v>
      </c>
      <c r="C29" s="15">
        <v>3618</v>
      </c>
      <c r="D29" s="15">
        <f t="shared" si="2"/>
        <v>8308</v>
      </c>
      <c r="E29" s="12">
        <f t="shared" si="0"/>
        <v>4690</v>
      </c>
      <c r="F29" s="9"/>
      <c r="G29" s="15">
        <f t="shared" si="3"/>
        <v>13645</v>
      </c>
      <c r="H29" s="15">
        <f t="shared" si="1"/>
        <v>10027</v>
      </c>
    </row>
    <row r="30" spans="1:8" ht="13.5">
      <c r="A30" s="3" t="s">
        <v>115</v>
      </c>
      <c r="B30" s="7">
        <v>132</v>
      </c>
      <c r="C30" s="15">
        <v>0</v>
      </c>
      <c r="D30" s="15">
        <f t="shared" si="2"/>
        <v>8184</v>
      </c>
      <c r="E30" s="12">
        <f t="shared" si="0"/>
        <v>8184</v>
      </c>
      <c r="F30" s="9"/>
      <c r="G30" s="15">
        <f t="shared" si="3"/>
        <v>13521</v>
      </c>
      <c r="H30" s="15">
        <f t="shared" si="1"/>
        <v>13521</v>
      </c>
    </row>
    <row r="31" spans="1:8" ht="13.5">
      <c r="A31" s="3" t="s">
        <v>22</v>
      </c>
      <c r="B31" s="7">
        <v>837</v>
      </c>
      <c r="C31" s="15">
        <v>22464</v>
      </c>
      <c r="D31" s="15">
        <f t="shared" si="2"/>
        <v>51894</v>
      </c>
      <c r="E31" s="12">
        <f t="shared" si="0"/>
        <v>29430</v>
      </c>
      <c r="F31" s="9"/>
      <c r="G31" s="15">
        <f t="shared" si="3"/>
        <v>57231</v>
      </c>
      <c r="H31" s="15">
        <f t="shared" si="1"/>
        <v>34767</v>
      </c>
    </row>
    <row r="32" spans="1:8" ht="13.5">
      <c r="A32" s="3" t="s">
        <v>23</v>
      </c>
      <c r="B32" s="7">
        <v>104</v>
      </c>
      <c r="C32" s="15">
        <v>2808</v>
      </c>
      <c r="D32" s="15">
        <f t="shared" si="2"/>
        <v>6448</v>
      </c>
      <c r="E32" s="12">
        <f t="shared" si="0"/>
        <v>3640</v>
      </c>
      <c r="F32" s="9"/>
      <c r="G32" s="15">
        <f t="shared" si="3"/>
        <v>11785</v>
      </c>
      <c r="H32" s="15">
        <f t="shared" si="1"/>
        <v>8977</v>
      </c>
    </row>
    <row r="33" spans="1:8" ht="13.5">
      <c r="A33" s="3" t="s">
        <v>24</v>
      </c>
      <c r="B33" s="7">
        <v>170</v>
      </c>
      <c r="C33" s="15">
        <v>4671</v>
      </c>
      <c r="D33" s="15">
        <f t="shared" si="2"/>
        <v>10540</v>
      </c>
      <c r="E33" s="12">
        <f t="shared" si="0"/>
        <v>5869</v>
      </c>
      <c r="F33" s="9"/>
      <c r="G33" s="15">
        <f t="shared" si="3"/>
        <v>15877</v>
      </c>
      <c r="H33" s="15">
        <f t="shared" si="1"/>
        <v>11206</v>
      </c>
    </row>
    <row r="34" spans="1:8" ht="13.5">
      <c r="A34" s="3" t="s">
        <v>25</v>
      </c>
      <c r="B34" s="7">
        <v>709</v>
      </c>
      <c r="C34" s="15">
        <v>19062</v>
      </c>
      <c r="D34" s="15">
        <f t="shared" si="2"/>
        <v>43958</v>
      </c>
      <c r="E34" s="12">
        <f t="shared" si="0"/>
        <v>24896</v>
      </c>
      <c r="F34" s="9"/>
      <c r="G34" s="15">
        <f t="shared" si="3"/>
        <v>49295</v>
      </c>
      <c r="H34" s="15">
        <f t="shared" si="1"/>
        <v>30233</v>
      </c>
    </row>
    <row r="35" spans="1:8" ht="13.5">
      <c r="A35" s="3" t="s">
        <v>26</v>
      </c>
      <c r="B35" s="7">
        <v>94</v>
      </c>
      <c r="C35" s="15">
        <v>2592</v>
      </c>
      <c r="D35" s="15">
        <f t="shared" si="2"/>
        <v>5828</v>
      </c>
      <c r="E35" s="12">
        <f t="shared" si="0"/>
        <v>3236</v>
      </c>
      <c r="F35" s="9"/>
      <c r="G35" s="15">
        <f t="shared" si="3"/>
        <v>11165</v>
      </c>
      <c r="H35" s="15">
        <f t="shared" si="1"/>
        <v>8573</v>
      </c>
    </row>
    <row r="36" spans="1:8" ht="13.5">
      <c r="A36" s="3" t="s">
        <v>27</v>
      </c>
      <c r="B36" s="7">
        <v>470</v>
      </c>
      <c r="C36" s="15">
        <v>12744</v>
      </c>
      <c r="D36" s="15">
        <f t="shared" si="2"/>
        <v>29140</v>
      </c>
      <c r="E36" s="12">
        <f t="shared" si="0"/>
        <v>16396</v>
      </c>
      <c r="F36" s="9"/>
      <c r="G36" s="15">
        <f t="shared" si="3"/>
        <v>34477</v>
      </c>
      <c r="H36" s="15">
        <f t="shared" si="1"/>
        <v>21733</v>
      </c>
    </row>
    <row r="37" spans="1:8" ht="13.5">
      <c r="A37" s="3" t="s">
        <v>28</v>
      </c>
      <c r="B37" s="7">
        <v>193</v>
      </c>
      <c r="C37" s="15">
        <v>5103</v>
      </c>
      <c r="D37" s="15">
        <f t="shared" si="2"/>
        <v>11966</v>
      </c>
      <c r="E37" s="12">
        <f t="shared" si="0"/>
        <v>6863</v>
      </c>
      <c r="F37" s="9"/>
      <c r="G37" s="15">
        <f t="shared" si="3"/>
        <v>17303</v>
      </c>
      <c r="H37" s="15">
        <f t="shared" si="1"/>
        <v>12200</v>
      </c>
    </row>
    <row r="38" spans="1:8" ht="13.5">
      <c r="A38" s="3" t="s">
        <v>29</v>
      </c>
      <c r="B38" s="7">
        <v>341</v>
      </c>
      <c r="C38" s="15">
        <v>8991</v>
      </c>
      <c r="D38" s="15">
        <f t="shared" si="2"/>
        <v>21142</v>
      </c>
      <c r="E38" s="12">
        <f t="shared" si="0"/>
        <v>12151</v>
      </c>
      <c r="F38" s="9"/>
      <c r="G38" s="15">
        <f t="shared" si="3"/>
        <v>26479</v>
      </c>
      <c r="H38" s="15">
        <f t="shared" si="1"/>
        <v>17488</v>
      </c>
    </row>
    <row r="39" spans="1:8" ht="13.5">
      <c r="A39" s="3" t="s">
        <v>30</v>
      </c>
      <c r="B39" s="7">
        <v>124</v>
      </c>
      <c r="C39" s="15">
        <v>3213</v>
      </c>
      <c r="D39" s="15">
        <f t="shared" si="2"/>
        <v>7688</v>
      </c>
      <c r="E39" s="12">
        <f t="shared" si="0"/>
        <v>4475</v>
      </c>
      <c r="F39" s="9"/>
      <c r="G39" s="15">
        <f t="shared" si="3"/>
        <v>13025</v>
      </c>
      <c r="H39" s="15">
        <f t="shared" si="1"/>
        <v>9812</v>
      </c>
    </row>
    <row r="40" spans="1:8" ht="13.5">
      <c r="A40" s="3" t="s">
        <v>31</v>
      </c>
      <c r="B40" s="7">
        <v>111</v>
      </c>
      <c r="C40" s="15">
        <v>2943</v>
      </c>
      <c r="D40" s="15">
        <f t="shared" si="2"/>
        <v>6882</v>
      </c>
      <c r="E40" s="12">
        <f t="shared" si="0"/>
        <v>3939</v>
      </c>
      <c r="F40" s="9"/>
      <c r="G40" s="15">
        <f t="shared" si="3"/>
        <v>12219</v>
      </c>
      <c r="H40" s="15">
        <f t="shared" si="1"/>
        <v>9276</v>
      </c>
    </row>
    <row r="41" spans="1:8" ht="13.5">
      <c r="A41" s="3" t="s">
        <v>32</v>
      </c>
      <c r="B41" s="7">
        <v>157</v>
      </c>
      <c r="C41" s="15">
        <v>4266</v>
      </c>
      <c r="D41" s="15">
        <f t="shared" si="2"/>
        <v>9734</v>
      </c>
      <c r="E41" s="12">
        <f t="shared" si="0"/>
        <v>5468</v>
      </c>
      <c r="F41" s="9"/>
      <c r="G41" s="15">
        <f t="shared" si="3"/>
        <v>15071</v>
      </c>
      <c r="H41" s="15">
        <f t="shared" si="1"/>
        <v>10805</v>
      </c>
    </row>
    <row r="42" spans="1:8" ht="13.5">
      <c r="A42" s="3" t="s">
        <v>40</v>
      </c>
      <c r="B42" s="7">
        <v>222</v>
      </c>
      <c r="C42" s="15">
        <v>6102</v>
      </c>
      <c r="D42" s="15">
        <f t="shared" si="2"/>
        <v>13764</v>
      </c>
      <c r="E42" s="12">
        <f t="shared" si="0"/>
        <v>7662</v>
      </c>
      <c r="F42" s="9"/>
      <c r="G42" s="15">
        <f t="shared" si="3"/>
        <v>19101</v>
      </c>
      <c r="H42" s="15">
        <f t="shared" si="1"/>
        <v>12999</v>
      </c>
    </row>
    <row r="43" spans="1:8" ht="13.5">
      <c r="A43" s="3" t="s">
        <v>33</v>
      </c>
      <c r="B43" s="7">
        <v>714</v>
      </c>
      <c r="C43" s="15">
        <v>19332</v>
      </c>
      <c r="D43" s="15">
        <f t="shared" si="2"/>
        <v>44268</v>
      </c>
      <c r="E43" s="12">
        <f t="shared" si="0"/>
        <v>24936</v>
      </c>
      <c r="F43" s="9"/>
      <c r="G43" s="15">
        <f t="shared" si="3"/>
        <v>49605</v>
      </c>
      <c r="H43" s="15">
        <f t="shared" si="1"/>
        <v>30273</v>
      </c>
    </row>
    <row r="44" spans="1:8" ht="13.5">
      <c r="A44" s="3" t="s">
        <v>34</v>
      </c>
      <c r="B44" s="7">
        <v>661</v>
      </c>
      <c r="C44" s="15">
        <v>17577</v>
      </c>
      <c r="D44" s="15">
        <f t="shared" si="2"/>
        <v>40982</v>
      </c>
      <c r="E44" s="12">
        <f t="shared" si="0"/>
        <v>23405</v>
      </c>
      <c r="F44" s="9"/>
      <c r="G44" s="15">
        <f t="shared" si="3"/>
        <v>46319</v>
      </c>
      <c r="H44" s="15">
        <f t="shared" si="1"/>
        <v>28742</v>
      </c>
    </row>
    <row r="45" spans="1:8" ht="14.25" thickBot="1">
      <c r="A45" s="4" t="s">
        <v>35</v>
      </c>
      <c r="B45" s="7">
        <v>231</v>
      </c>
      <c r="C45" s="15">
        <v>6102</v>
      </c>
      <c r="D45" s="15">
        <f t="shared" si="2"/>
        <v>14322</v>
      </c>
      <c r="E45" s="16">
        <f t="shared" si="0"/>
        <v>8220</v>
      </c>
      <c r="F45" s="9"/>
      <c r="G45" s="15">
        <f t="shared" si="3"/>
        <v>19659</v>
      </c>
      <c r="H45" s="15">
        <f t="shared" si="1"/>
        <v>13557</v>
      </c>
    </row>
    <row r="46" spans="1:14" ht="23.25" customHeight="1" thickBot="1">
      <c r="A46" s="6" t="s">
        <v>1</v>
      </c>
      <c r="B46" s="8">
        <f>SUM(B7:B45)</f>
        <v>19810</v>
      </c>
      <c r="C46" s="19">
        <f>SUM(C7:C45)</f>
        <v>531333</v>
      </c>
      <c r="D46" s="19">
        <f>SUM(D7:D45)</f>
        <v>1228220</v>
      </c>
      <c r="E46" s="13">
        <f t="shared" si="0"/>
        <v>696887</v>
      </c>
      <c r="F46" s="17"/>
      <c r="G46" s="19">
        <f>SUM(G7:G45)</f>
        <v>1228206</v>
      </c>
      <c r="H46" s="13">
        <f>SUM(H7:H45)</f>
        <v>696873</v>
      </c>
      <c r="I46" s="17"/>
      <c r="N46" s="22"/>
    </row>
    <row r="47" spans="1:14" ht="16.5" customHeight="1">
      <c r="A47" s="1"/>
      <c r="B47" s="1"/>
      <c r="C47" s="2"/>
      <c r="D47" s="2"/>
      <c r="N47" s="77"/>
    </row>
    <row r="48" spans="1:8" ht="39" customHeight="1">
      <c r="A48" s="112" t="s">
        <v>119</v>
      </c>
      <c r="B48" s="113"/>
      <c r="C48" s="113"/>
      <c r="D48" s="113"/>
      <c r="E48" s="113"/>
      <c r="H48" s="21"/>
    </row>
    <row r="49" spans="1:8" ht="12.75">
      <c r="A49" s="107"/>
      <c r="B49" s="107"/>
      <c r="C49" s="107"/>
      <c r="D49" s="107"/>
      <c r="E49" s="107"/>
      <c r="F49" s="107"/>
      <c r="G49" s="107"/>
      <c r="H49" s="107"/>
    </row>
    <row r="50" ht="7.5" customHeight="1">
      <c r="B50" s="10"/>
    </row>
    <row r="51" spans="1:2" ht="13.5">
      <c r="A51" s="14" t="s">
        <v>113</v>
      </c>
      <c r="B51" s="11">
        <f>C46</f>
        <v>531333</v>
      </c>
    </row>
    <row r="52" spans="1:2" ht="13.5">
      <c r="A52" s="14" t="s">
        <v>114</v>
      </c>
      <c r="B52" s="11">
        <f>-(B51-D46)</f>
        <v>696887</v>
      </c>
    </row>
    <row r="55" spans="1:5" ht="12.75">
      <c r="A55" s="106" t="s">
        <v>45</v>
      </c>
      <c r="B55" s="106"/>
      <c r="C55" s="106"/>
      <c r="D55" s="106"/>
      <c r="E55" s="106"/>
    </row>
  </sheetData>
  <sheetProtection/>
  <mergeCells count="13">
    <mergeCell ref="A55:E55"/>
    <mergeCell ref="A49:H49"/>
    <mergeCell ref="E5:E6"/>
    <mergeCell ref="A3:E3"/>
    <mergeCell ref="A2:E2"/>
    <mergeCell ref="A48:E48"/>
    <mergeCell ref="G5:H5"/>
    <mergeCell ref="J2:Q3"/>
    <mergeCell ref="A1:E1"/>
    <mergeCell ref="A4:C4"/>
    <mergeCell ref="A5:A6"/>
    <mergeCell ref="C5:D5"/>
    <mergeCell ref="B5:B6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3:M36"/>
  <sheetViews>
    <sheetView zoomScalePageLayoutView="0" workbookViewId="0" topLeftCell="A16">
      <selection activeCell="D3" sqref="D3"/>
    </sheetView>
  </sheetViews>
  <sheetFormatPr defaultColWidth="9.140625" defaultRowHeight="12.75"/>
  <cols>
    <col min="1" max="1" width="15.57421875" style="0" customWidth="1"/>
    <col min="2" max="2" width="18.57421875" style="0" customWidth="1"/>
    <col min="3" max="3" width="12.57421875" style="0" customWidth="1"/>
    <col min="4" max="4" width="20.28125" style="0" customWidth="1"/>
    <col min="5" max="5" width="13.57421875" style="0" customWidth="1"/>
  </cols>
  <sheetData>
    <row r="3" spans="1:4" ht="15">
      <c r="A3" s="136" t="s">
        <v>58</v>
      </c>
      <c r="B3" s="136"/>
      <c r="C3" s="136"/>
      <c r="D3" s="43">
        <v>534870</v>
      </c>
    </row>
    <row r="4" spans="1:13" ht="15">
      <c r="A4" s="42" t="s">
        <v>63</v>
      </c>
      <c r="B4" s="41"/>
      <c r="C4" s="41"/>
      <c r="D4" s="45">
        <f>D3-E15-D21-D26-D36</f>
        <v>70135.5</v>
      </c>
      <c r="E4" s="84" t="s">
        <v>134</v>
      </c>
      <c r="F4" s="83"/>
      <c r="G4" s="83"/>
      <c r="H4" s="83"/>
      <c r="I4" s="83"/>
      <c r="J4" s="83"/>
      <c r="K4" s="83"/>
      <c r="L4" s="83"/>
      <c r="M4" s="83"/>
    </row>
    <row r="5" ht="13.5" thickBot="1"/>
    <row r="6" spans="1:5" ht="17.25">
      <c r="A6" s="123" t="s">
        <v>48</v>
      </c>
      <c r="B6" s="124"/>
      <c r="C6" s="124"/>
      <c r="D6" s="124"/>
      <c r="E6" s="125"/>
    </row>
    <row r="7" spans="1:5" ht="12.75">
      <c r="A7" s="37" t="s">
        <v>49</v>
      </c>
      <c r="B7" s="38" t="s">
        <v>50</v>
      </c>
      <c r="C7" s="38" t="s">
        <v>51</v>
      </c>
      <c r="D7" s="38" t="s">
        <v>136</v>
      </c>
      <c r="E7" s="39" t="s">
        <v>52</v>
      </c>
    </row>
    <row r="8" spans="1:5" ht="12.75">
      <c r="A8" s="31" t="s">
        <v>53</v>
      </c>
      <c r="B8" s="46">
        <v>204190</v>
      </c>
      <c r="C8" s="30">
        <v>75000</v>
      </c>
      <c r="D8" s="30">
        <v>53200</v>
      </c>
      <c r="E8" s="32">
        <v>75990</v>
      </c>
    </row>
    <row r="9" spans="1:5" ht="12.75">
      <c r="A9" s="31" t="s">
        <v>54</v>
      </c>
      <c r="B9" s="30">
        <v>263780</v>
      </c>
      <c r="C9" s="30">
        <v>60000</v>
      </c>
      <c r="D9" s="30">
        <v>137485</v>
      </c>
      <c r="E9" s="32">
        <v>66295</v>
      </c>
    </row>
    <row r="10" spans="1:5" ht="12.75">
      <c r="A10" s="33" t="s">
        <v>55</v>
      </c>
      <c r="B10" s="30">
        <v>37544</v>
      </c>
      <c r="C10" s="30"/>
      <c r="D10" s="30">
        <v>4647</v>
      </c>
      <c r="E10" s="32">
        <v>32897</v>
      </c>
    </row>
    <row r="11" spans="1:5" ht="12.75">
      <c r="A11" s="34" t="s">
        <v>67</v>
      </c>
      <c r="B11" s="35">
        <v>7500</v>
      </c>
      <c r="C11" s="35"/>
      <c r="D11" s="35"/>
      <c r="E11" s="36">
        <v>7500</v>
      </c>
    </row>
    <row r="12" spans="1:5" ht="12.75">
      <c r="A12" s="34" t="s">
        <v>68</v>
      </c>
      <c r="B12" s="35">
        <v>10000</v>
      </c>
      <c r="C12" s="35"/>
      <c r="D12" s="35"/>
      <c r="E12" s="36">
        <v>10000</v>
      </c>
    </row>
    <row r="13" spans="1:5" ht="12.75">
      <c r="A13" s="34" t="s">
        <v>124</v>
      </c>
      <c r="B13" s="35">
        <v>5639</v>
      </c>
      <c r="C13" s="35"/>
      <c r="D13" s="35"/>
      <c r="E13" s="36">
        <v>5639</v>
      </c>
    </row>
    <row r="14" spans="1:5" ht="13.5" thickBot="1">
      <c r="A14" s="34" t="s">
        <v>56</v>
      </c>
      <c r="B14" s="35">
        <v>50246</v>
      </c>
      <c r="C14" s="44">
        <v>2000</v>
      </c>
      <c r="D14" s="44">
        <v>7350</v>
      </c>
      <c r="E14" s="36">
        <v>40896</v>
      </c>
    </row>
    <row r="15" spans="1:5" ht="14.25" thickBot="1">
      <c r="A15" s="134" t="s">
        <v>57</v>
      </c>
      <c r="B15" s="135"/>
      <c r="C15" s="135"/>
      <c r="D15" s="121"/>
      <c r="E15" s="40">
        <f>SUM(E8:E14)</f>
        <v>239217</v>
      </c>
    </row>
    <row r="17" ht="13.5" thickBot="1"/>
    <row r="18" spans="1:5" ht="17.25">
      <c r="A18" s="123" t="s">
        <v>59</v>
      </c>
      <c r="B18" s="124"/>
      <c r="C18" s="124"/>
      <c r="D18" s="124"/>
      <c r="E18" s="125"/>
    </row>
    <row r="19" spans="1:5" ht="12.75">
      <c r="A19" s="126" t="s">
        <v>62</v>
      </c>
      <c r="B19" s="127"/>
      <c r="C19" s="128"/>
      <c r="D19" s="129">
        <v>4.5</v>
      </c>
      <c r="E19" s="130"/>
    </row>
    <row r="20" spans="1:5" ht="13.5" thickBot="1">
      <c r="A20" s="126" t="s">
        <v>60</v>
      </c>
      <c r="B20" s="127"/>
      <c r="C20" s="128"/>
      <c r="D20" s="116">
        <v>19810</v>
      </c>
      <c r="E20" s="117"/>
    </row>
    <row r="21" spans="1:6" ht="14.25" thickBot="1">
      <c r="A21" s="118" t="s">
        <v>61</v>
      </c>
      <c r="B21" s="119"/>
      <c r="C21" s="120"/>
      <c r="D21" s="121">
        <f>D19*D20-3627.5</f>
        <v>85517.5</v>
      </c>
      <c r="E21" s="122"/>
      <c r="F21" s="17"/>
    </row>
    <row r="23" ht="13.5" thickBot="1"/>
    <row r="24" spans="1:5" ht="17.25">
      <c r="A24" s="123"/>
      <c r="B24" s="124"/>
      <c r="C24" s="124"/>
      <c r="D24" s="124"/>
      <c r="E24" s="125"/>
    </row>
    <row r="25" spans="1:5" ht="13.5" thickBot="1">
      <c r="A25" s="126"/>
      <c r="B25" s="127"/>
      <c r="C25" s="128"/>
      <c r="D25" s="129"/>
      <c r="E25" s="130"/>
    </row>
    <row r="26" spans="1:5" ht="14.25" thickBot="1">
      <c r="A26" s="118"/>
      <c r="B26" s="119"/>
      <c r="C26" s="120"/>
      <c r="D26" s="121"/>
      <c r="E26" s="122"/>
    </row>
    <row r="29" ht="13.5" thickBot="1"/>
    <row r="30" spans="1:8" ht="17.25">
      <c r="A30" s="123" t="s">
        <v>135</v>
      </c>
      <c r="B30" s="124"/>
      <c r="C30" s="124"/>
      <c r="D30" s="124"/>
      <c r="E30" s="125"/>
      <c r="F30" s="84" t="s">
        <v>137</v>
      </c>
      <c r="G30" s="84"/>
      <c r="H30" s="84"/>
    </row>
    <row r="31" spans="1:5" ht="12.75">
      <c r="A31" s="139" t="s">
        <v>64</v>
      </c>
      <c r="B31" s="140"/>
      <c r="C31" s="141"/>
      <c r="D31" s="142" t="s">
        <v>65</v>
      </c>
      <c r="E31" s="143"/>
    </row>
    <row r="32" spans="1:5" ht="12.75">
      <c r="A32" s="126" t="s">
        <v>69</v>
      </c>
      <c r="B32" s="127"/>
      <c r="C32" s="128"/>
      <c r="D32" s="116">
        <v>60000</v>
      </c>
      <c r="E32" s="117"/>
    </row>
    <row r="33" spans="1:5" ht="12.75">
      <c r="A33" s="126" t="s">
        <v>70</v>
      </c>
      <c r="B33" s="127"/>
      <c r="C33" s="128"/>
      <c r="D33" s="116">
        <v>50000</v>
      </c>
      <c r="E33" s="117"/>
    </row>
    <row r="34" spans="1:5" ht="12.75">
      <c r="A34" s="144" t="s">
        <v>71</v>
      </c>
      <c r="B34" s="145"/>
      <c r="C34" s="146"/>
      <c r="D34" s="116">
        <v>15000</v>
      </c>
      <c r="E34" s="117"/>
    </row>
    <row r="35" spans="1:5" ht="13.5" thickBot="1">
      <c r="A35" s="131" t="s">
        <v>72</v>
      </c>
      <c r="B35" s="132"/>
      <c r="C35" s="133"/>
      <c r="D35" s="116">
        <v>15000</v>
      </c>
      <c r="E35" s="117"/>
    </row>
    <row r="36" spans="1:5" ht="14.25" thickBot="1">
      <c r="A36" s="118" t="s">
        <v>66</v>
      </c>
      <c r="B36" s="119"/>
      <c r="C36" s="122"/>
      <c r="D36" s="137">
        <f>SUM(D32:E35)</f>
        <v>140000</v>
      </c>
      <c r="E36" s="138"/>
    </row>
  </sheetData>
  <sheetProtection/>
  <mergeCells count="28">
    <mergeCell ref="D34:E34"/>
    <mergeCell ref="D35:E35"/>
    <mergeCell ref="A36:C36"/>
    <mergeCell ref="D36:E36"/>
    <mergeCell ref="A30:E30"/>
    <mergeCell ref="A31:C31"/>
    <mergeCell ref="D31:E31"/>
    <mergeCell ref="A32:C32"/>
    <mergeCell ref="A33:C33"/>
    <mergeCell ref="A34:C34"/>
    <mergeCell ref="A35:C35"/>
    <mergeCell ref="D32:E32"/>
    <mergeCell ref="D33:E33"/>
    <mergeCell ref="A6:E6"/>
    <mergeCell ref="A15:D15"/>
    <mergeCell ref="A3:C3"/>
    <mergeCell ref="A18:E18"/>
    <mergeCell ref="A19:C19"/>
    <mergeCell ref="A20:C20"/>
    <mergeCell ref="D19:E19"/>
    <mergeCell ref="D20:E20"/>
    <mergeCell ref="A26:C26"/>
    <mergeCell ref="D26:E26"/>
    <mergeCell ref="D21:E21"/>
    <mergeCell ref="A24:E24"/>
    <mergeCell ref="A25:C25"/>
    <mergeCell ref="D25:E25"/>
    <mergeCell ref="A21:C2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3:E60"/>
  <sheetViews>
    <sheetView zoomScalePageLayoutView="0" workbookViewId="0" topLeftCell="A28">
      <selection activeCell="D29" sqref="D29"/>
    </sheetView>
  </sheetViews>
  <sheetFormatPr defaultColWidth="9.140625" defaultRowHeight="12.75"/>
  <cols>
    <col min="1" max="1" width="33.140625" style="0" customWidth="1"/>
    <col min="3" max="3" width="47.00390625" style="0" customWidth="1"/>
    <col min="4" max="4" width="56.421875" style="0" customWidth="1"/>
  </cols>
  <sheetData>
    <row r="2" ht="13.5" thickBot="1"/>
    <row r="3" spans="1:3" ht="23.25" thickBot="1">
      <c r="A3" s="157" t="s">
        <v>111</v>
      </c>
      <c r="B3" s="158"/>
      <c r="C3" s="159"/>
    </row>
    <row r="4" spans="1:3" ht="15.75" thickBot="1">
      <c r="A4" s="160" t="s">
        <v>104</v>
      </c>
      <c r="B4" s="163" t="s">
        <v>106</v>
      </c>
      <c r="C4" s="164"/>
    </row>
    <row r="5" spans="1:3" ht="15.75" customHeight="1">
      <c r="A5" s="161"/>
      <c r="B5" s="165" t="s">
        <v>105</v>
      </c>
      <c r="C5" s="166"/>
    </row>
    <row r="6" spans="1:3" ht="13.5" thickBot="1">
      <c r="A6" s="162"/>
      <c r="B6" s="167"/>
      <c r="C6" s="168"/>
    </row>
    <row r="7" spans="1:4" ht="13.5">
      <c r="A7" s="68" t="s">
        <v>107</v>
      </c>
      <c r="B7" s="149">
        <v>44900</v>
      </c>
      <c r="C7" s="150"/>
      <c r="D7" s="21" t="s">
        <v>108</v>
      </c>
    </row>
    <row r="8" spans="1:3" ht="14.25" thickBot="1">
      <c r="A8" s="24" t="s">
        <v>47</v>
      </c>
      <c r="B8" s="151">
        <v>12</v>
      </c>
      <c r="C8" s="152"/>
    </row>
    <row r="9" spans="1:3" ht="14.25" thickBot="1">
      <c r="A9" s="27" t="s">
        <v>1</v>
      </c>
      <c r="B9" s="153">
        <f>B7*B8</f>
        <v>538800</v>
      </c>
      <c r="C9" s="154"/>
    </row>
    <row r="10" spans="1:4" ht="13.5">
      <c r="A10" s="25" t="s">
        <v>110</v>
      </c>
      <c r="B10" s="155">
        <v>5000</v>
      </c>
      <c r="C10" s="156"/>
      <c r="D10" s="21"/>
    </row>
    <row r="11" spans="1:3" ht="14.25" thickBot="1">
      <c r="A11" s="26" t="s">
        <v>47</v>
      </c>
      <c r="B11" s="151">
        <v>12</v>
      </c>
      <c r="C11" s="152"/>
    </row>
    <row r="12" spans="1:3" ht="14.25" thickBot="1">
      <c r="A12" s="28" t="s">
        <v>41</v>
      </c>
      <c r="B12" s="153">
        <f>B10*B11</f>
        <v>60000</v>
      </c>
      <c r="C12" s="154"/>
    </row>
    <row r="13" spans="2:4" ht="15.75" thickBot="1">
      <c r="B13" s="147">
        <f>B9+B12</f>
        <v>598800</v>
      </c>
      <c r="C13" s="148"/>
      <c r="D13" s="29" t="s">
        <v>125</v>
      </c>
    </row>
    <row r="14" spans="2:4" ht="15">
      <c r="B14" s="169"/>
      <c r="C14" s="169"/>
      <c r="D14" s="48"/>
    </row>
    <row r="15" ht="13.5" thickBot="1"/>
    <row r="16" spans="1:4" ht="23.25" thickBot="1">
      <c r="A16" s="170" t="s">
        <v>128</v>
      </c>
      <c r="B16" s="171"/>
      <c r="C16" s="172"/>
      <c r="D16" s="87" t="s">
        <v>139</v>
      </c>
    </row>
    <row r="17" spans="1:3" ht="15.75" thickBot="1">
      <c r="A17" s="160" t="s">
        <v>104</v>
      </c>
      <c r="B17" s="163" t="s">
        <v>106</v>
      </c>
      <c r="C17" s="164"/>
    </row>
    <row r="18" spans="1:3" ht="12.75">
      <c r="A18" s="161"/>
      <c r="B18" s="165" t="s">
        <v>105</v>
      </c>
      <c r="C18" s="166"/>
    </row>
    <row r="19" spans="1:3" ht="13.5" thickBot="1">
      <c r="A19" s="162"/>
      <c r="B19" s="167"/>
      <c r="C19" s="168"/>
    </row>
    <row r="20" spans="1:5" ht="13.5">
      <c r="A20" s="68" t="s">
        <v>107</v>
      </c>
      <c r="B20" s="149">
        <v>44900</v>
      </c>
      <c r="C20" s="150"/>
      <c r="D20" s="21" t="s">
        <v>109</v>
      </c>
      <c r="E20" s="21"/>
    </row>
    <row r="21" spans="1:4" ht="14.25" thickBot="1">
      <c r="A21" s="24" t="s">
        <v>47</v>
      </c>
      <c r="B21" s="151">
        <v>12</v>
      </c>
      <c r="C21" s="152"/>
      <c r="D21" s="21"/>
    </row>
    <row r="22" spans="1:3" ht="14.25" thickBot="1">
      <c r="A22" s="27" t="s">
        <v>1</v>
      </c>
      <c r="B22" s="153">
        <f>B20*B21</f>
        <v>538800</v>
      </c>
      <c r="C22" s="154"/>
    </row>
    <row r="23" spans="1:4" ht="14.25" thickBot="1">
      <c r="A23" s="68" t="s">
        <v>126</v>
      </c>
      <c r="B23" s="149">
        <v>8000</v>
      </c>
      <c r="C23" s="150"/>
      <c r="D23" s="21"/>
    </row>
    <row r="24" spans="1:3" ht="14.25" thickBot="1">
      <c r="A24" s="24" t="s">
        <v>47</v>
      </c>
      <c r="B24" s="149">
        <v>12</v>
      </c>
      <c r="C24" s="150"/>
    </row>
    <row r="25" spans="1:3" ht="14.25" thickBot="1">
      <c r="A25" s="27" t="s">
        <v>41</v>
      </c>
      <c r="B25" s="153">
        <f>B24*B23</f>
        <v>96000</v>
      </c>
      <c r="C25" s="154">
        <f>B24*B23</f>
        <v>96000</v>
      </c>
    </row>
    <row r="26" spans="1:3" ht="13.5">
      <c r="A26" s="25" t="s">
        <v>110</v>
      </c>
      <c r="B26" s="155">
        <v>5000</v>
      </c>
      <c r="C26" s="156"/>
    </row>
    <row r="27" spans="1:3" ht="14.25" thickBot="1">
      <c r="A27" s="26" t="s">
        <v>47</v>
      </c>
      <c r="B27" s="151">
        <v>12</v>
      </c>
      <c r="C27" s="152"/>
    </row>
    <row r="28" spans="1:3" ht="14.25" thickBot="1">
      <c r="A28" s="28" t="s">
        <v>41</v>
      </c>
      <c r="B28" s="153">
        <f>B26*B27</f>
        <v>60000</v>
      </c>
      <c r="C28" s="154"/>
    </row>
    <row r="29" spans="2:4" ht="15.75" thickBot="1">
      <c r="B29" s="147">
        <f>B22+B28+B25</f>
        <v>694800</v>
      </c>
      <c r="C29" s="148"/>
      <c r="D29" s="86" t="s">
        <v>140</v>
      </c>
    </row>
    <row r="32" ht="13.5" thickBot="1"/>
    <row r="33" spans="1:3" ht="23.25" thickBot="1">
      <c r="A33" s="157" t="s">
        <v>128</v>
      </c>
      <c r="B33" s="158"/>
      <c r="C33" s="159"/>
    </row>
    <row r="34" spans="1:3" ht="15.75" thickBot="1">
      <c r="A34" s="160" t="s">
        <v>104</v>
      </c>
      <c r="B34" s="163" t="s">
        <v>106</v>
      </c>
      <c r="C34" s="164"/>
    </row>
    <row r="35" spans="1:3" ht="12.75">
      <c r="A35" s="161"/>
      <c r="B35" s="165" t="s">
        <v>105</v>
      </c>
      <c r="C35" s="166"/>
    </row>
    <row r="36" spans="1:3" ht="13.5" thickBot="1">
      <c r="A36" s="162"/>
      <c r="B36" s="167"/>
      <c r="C36" s="168"/>
    </row>
    <row r="37" spans="1:4" ht="13.5">
      <c r="A37" s="68" t="s">
        <v>107</v>
      </c>
      <c r="B37" s="149">
        <v>36200</v>
      </c>
      <c r="C37" s="150"/>
      <c r="D37" t="s">
        <v>131</v>
      </c>
    </row>
    <row r="38" spans="1:3" ht="14.25" thickBot="1">
      <c r="A38" s="24" t="s">
        <v>47</v>
      </c>
      <c r="B38" s="151">
        <v>12</v>
      </c>
      <c r="C38" s="152"/>
    </row>
    <row r="39" spans="1:3" ht="14.25" thickBot="1">
      <c r="A39" s="27" t="s">
        <v>1</v>
      </c>
      <c r="B39" s="153">
        <f>B37*B38</f>
        <v>434400</v>
      </c>
      <c r="C39" s="154"/>
    </row>
    <row r="40" spans="1:3" ht="14.25" thickBot="1">
      <c r="A40" s="68" t="s">
        <v>126</v>
      </c>
      <c r="B40" s="149">
        <v>8000</v>
      </c>
      <c r="C40" s="150"/>
    </row>
    <row r="41" spans="1:3" ht="14.25" thickBot="1">
      <c r="A41" s="24" t="s">
        <v>47</v>
      </c>
      <c r="B41" s="149">
        <v>12</v>
      </c>
      <c r="C41" s="150"/>
    </row>
    <row r="42" spans="1:3" ht="14.25" thickBot="1">
      <c r="A42" s="27" t="s">
        <v>41</v>
      </c>
      <c r="B42" s="153">
        <f>B41*B40</f>
        <v>96000</v>
      </c>
      <c r="C42" s="154">
        <f>B41*B40</f>
        <v>96000</v>
      </c>
    </row>
    <row r="43" spans="1:3" ht="13.5">
      <c r="A43" s="25" t="s">
        <v>110</v>
      </c>
      <c r="B43" s="155">
        <v>5000</v>
      </c>
      <c r="C43" s="156"/>
    </row>
    <row r="44" spans="1:3" ht="14.25" thickBot="1">
      <c r="A44" s="26" t="s">
        <v>47</v>
      </c>
      <c r="B44" s="151">
        <v>12</v>
      </c>
      <c r="C44" s="152"/>
    </row>
    <row r="45" spans="1:3" ht="14.25" thickBot="1">
      <c r="A45" s="28" t="s">
        <v>41</v>
      </c>
      <c r="B45" s="153">
        <f>B43*B44</f>
        <v>60000</v>
      </c>
      <c r="C45" s="154"/>
    </row>
    <row r="46" spans="2:4" ht="15.75" thickBot="1">
      <c r="B46" s="147">
        <f>B39+B45+B42</f>
        <v>590400</v>
      </c>
      <c r="C46" s="148"/>
      <c r="D46" s="29" t="s">
        <v>125</v>
      </c>
    </row>
    <row r="49" ht="13.5" thickBot="1"/>
    <row r="50" spans="1:3" ht="23.25" thickBot="1">
      <c r="A50" s="157" t="s">
        <v>111</v>
      </c>
      <c r="B50" s="158"/>
      <c r="C50" s="159"/>
    </row>
    <row r="51" spans="1:3" ht="15.75" thickBot="1">
      <c r="A51" s="160" t="s">
        <v>104</v>
      </c>
      <c r="B51" s="163" t="s">
        <v>106</v>
      </c>
      <c r="C51" s="164"/>
    </row>
    <row r="52" spans="1:3" ht="12.75">
      <c r="A52" s="161"/>
      <c r="B52" s="165" t="s">
        <v>105</v>
      </c>
      <c r="C52" s="166"/>
    </row>
    <row r="53" spans="1:3" ht="13.5" thickBot="1">
      <c r="A53" s="162"/>
      <c r="B53" s="167"/>
      <c r="C53" s="168"/>
    </row>
    <row r="54" spans="1:4" ht="13.5">
      <c r="A54" s="68" t="s">
        <v>107</v>
      </c>
      <c r="B54" s="149">
        <v>36200</v>
      </c>
      <c r="C54" s="150"/>
      <c r="D54" t="s">
        <v>131</v>
      </c>
    </row>
    <row r="55" spans="1:3" ht="14.25" thickBot="1">
      <c r="A55" s="24" t="s">
        <v>47</v>
      </c>
      <c r="B55" s="151">
        <v>12</v>
      </c>
      <c r="C55" s="152"/>
    </row>
    <row r="56" spans="1:3" ht="14.25" thickBot="1">
      <c r="A56" s="27" t="s">
        <v>1</v>
      </c>
      <c r="B56" s="153">
        <f>B54*B55</f>
        <v>434400</v>
      </c>
      <c r="C56" s="154"/>
    </row>
    <row r="57" spans="1:3" ht="13.5">
      <c r="A57" s="25" t="s">
        <v>110</v>
      </c>
      <c r="B57" s="155">
        <v>5000</v>
      </c>
      <c r="C57" s="156"/>
    </row>
    <row r="58" spans="1:3" ht="14.25" thickBot="1">
      <c r="A58" s="26" t="s">
        <v>47</v>
      </c>
      <c r="B58" s="151">
        <v>12</v>
      </c>
      <c r="C58" s="152"/>
    </row>
    <row r="59" spans="1:3" ht="14.25" thickBot="1">
      <c r="A59" s="28" t="s">
        <v>41</v>
      </c>
      <c r="B59" s="153">
        <f>B57*B58</f>
        <v>60000</v>
      </c>
      <c r="C59" s="154"/>
    </row>
    <row r="60" spans="2:4" ht="15.75" thickBot="1">
      <c r="B60" s="147">
        <f>B56+B59</f>
        <v>494400</v>
      </c>
      <c r="C60" s="148"/>
      <c r="D60" s="29" t="s">
        <v>132</v>
      </c>
    </row>
  </sheetData>
  <sheetProtection/>
  <mergeCells count="51">
    <mergeCell ref="B29:C29"/>
    <mergeCell ref="A16:C16"/>
    <mergeCell ref="A17:A19"/>
    <mergeCell ref="B18:C19"/>
    <mergeCell ref="B20:C20"/>
    <mergeCell ref="B21:C21"/>
    <mergeCell ref="B22:C22"/>
    <mergeCell ref="B26:C26"/>
    <mergeCell ref="B27:C27"/>
    <mergeCell ref="B28:C28"/>
    <mergeCell ref="B5:C6"/>
    <mergeCell ref="B8:C8"/>
    <mergeCell ref="B9:C9"/>
    <mergeCell ref="B10:C10"/>
    <mergeCell ref="B11:C11"/>
    <mergeCell ref="B12:C12"/>
    <mergeCell ref="B13:C13"/>
    <mergeCell ref="A3:C3"/>
    <mergeCell ref="B17:C17"/>
    <mergeCell ref="B23:C23"/>
    <mergeCell ref="B24:C24"/>
    <mergeCell ref="B25:C25"/>
    <mergeCell ref="B14:C14"/>
    <mergeCell ref="B4:C4"/>
    <mergeCell ref="B7:C7"/>
    <mergeCell ref="A4:A6"/>
    <mergeCell ref="A33:C33"/>
    <mergeCell ref="A34:A36"/>
    <mergeCell ref="B34:C34"/>
    <mergeCell ref="B35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A50:C50"/>
    <mergeCell ref="A51:A53"/>
    <mergeCell ref="B51:C51"/>
    <mergeCell ref="B52:C53"/>
    <mergeCell ref="B60:C60"/>
    <mergeCell ref="B54:C54"/>
    <mergeCell ref="B55:C55"/>
    <mergeCell ref="B56:C56"/>
    <mergeCell ref="B57:C57"/>
    <mergeCell ref="B58:C58"/>
    <mergeCell ref="B59:C5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I63"/>
  <sheetViews>
    <sheetView tabSelected="1" zoomScalePageLayoutView="0" workbookViewId="0" topLeftCell="A1">
      <selection activeCell="A4" sqref="A4:B4"/>
    </sheetView>
  </sheetViews>
  <sheetFormatPr defaultColWidth="9.140625" defaultRowHeight="12.75"/>
  <cols>
    <col min="1" max="1" width="46.8515625" style="0" customWidth="1"/>
    <col min="2" max="2" width="22.140625" style="0" customWidth="1"/>
    <col min="3" max="3" width="30.8515625" style="0" customWidth="1"/>
    <col min="4" max="4" width="21.57421875" style="0" customWidth="1"/>
    <col min="5" max="5" width="24.140625" style="0" customWidth="1"/>
  </cols>
  <sheetData>
    <row r="1" spans="1:8" ht="15">
      <c r="A1" s="69"/>
      <c r="B1" s="69"/>
      <c r="C1" s="71"/>
      <c r="D1" s="72"/>
      <c r="E1" s="72"/>
      <c r="F1" s="70"/>
      <c r="G1" s="69"/>
      <c r="H1" s="69"/>
    </row>
    <row r="2" ht="13.5" thickBot="1"/>
    <row r="3" spans="1:2" ht="15.75" thickBot="1">
      <c r="A3" s="178" t="s">
        <v>116</v>
      </c>
      <c r="B3" s="179"/>
    </row>
    <row r="4" spans="1:3" ht="23.25" thickBot="1">
      <c r="A4" s="180" t="s">
        <v>117</v>
      </c>
      <c r="B4" s="181"/>
      <c r="C4" s="75" t="s">
        <v>141</v>
      </c>
    </row>
    <row r="5" spans="1:2" ht="13.5">
      <c r="A5" s="176">
        <v>25000</v>
      </c>
      <c r="B5" s="177"/>
    </row>
    <row r="6" spans="1:2" ht="14.25" thickBot="1">
      <c r="A6" s="151">
        <v>12</v>
      </c>
      <c r="B6" s="152"/>
    </row>
    <row r="7" spans="1:3" ht="16.5" customHeight="1" thickBot="1">
      <c r="A7" s="174">
        <f>A5*A6</f>
        <v>300000</v>
      </c>
      <c r="B7" s="175"/>
      <c r="C7" s="47" t="s">
        <v>122</v>
      </c>
    </row>
    <row r="8" spans="1:5" ht="15.75" thickBot="1">
      <c r="A8" s="51" t="s">
        <v>95</v>
      </c>
      <c r="B8" s="52" t="s">
        <v>96</v>
      </c>
      <c r="C8" s="63" t="s">
        <v>50</v>
      </c>
      <c r="D8" s="57" t="s">
        <v>118</v>
      </c>
      <c r="E8" s="60" t="s">
        <v>103</v>
      </c>
    </row>
    <row r="9" spans="1:5" ht="12.75">
      <c r="A9" s="31" t="s">
        <v>120</v>
      </c>
      <c r="B9" s="30">
        <v>1</v>
      </c>
      <c r="C9" s="56">
        <v>3660</v>
      </c>
      <c r="D9" s="58">
        <v>3660</v>
      </c>
      <c r="E9" s="61">
        <v>305</v>
      </c>
    </row>
    <row r="10" spans="1:6" ht="12.75">
      <c r="A10" s="49" t="s">
        <v>121</v>
      </c>
      <c r="B10" s="50">
        <v>23</v>
      </c>
      <c r="C10" s="64">
        <v>125580</v>
      </c>
      <c r="D10" s="58">
        <v>5460</v>
      </c>
      <c r="E10" s="61">
        <v>455</v>
      </c>
      <c r="F10" s="47"/>
    </row>
    <row r="11" spans="1:5" ht="12.75">
      <c r="A11" s="31" t="s">
        <v>97</v>
      </c>
      <c r="B11" s="30">
        <v>2</v>
      </c>
      <c r="C11" s="56">
        <v>12780</v>
      </c>
      <c r="D11" s="58">
        <v>6390</v>
      </c>
      <c r="E11" s="61">
        <v>532.5</v>
      </c>
    </row>
    <row r="12" spans="1:5" ht="12.75">
      <c r="A12" s="31" t="s">
        <v>98</v>
      </c>
      <c r="B12" s="30">
        <v>2</v>
      </c>
      <c r="C12" s="56">
        <v>14760</v>
      </c>
      <c r="D12" s="58">
        <v>7380</v>
      </c>
      <c r="E12" s="61">
        <v>615</v>
      </c>
    </row>
    <row r="13" spans="1:5" ht="12.75">
      <c r="A13" s="31" t="s">
        <v>99</v>
      </c>
      <c r="B13" s="30">
        <v>6</v>
      </c>
      <c r="C13" s="56">
        <v>51480</v>
      </c>
      <c r="D13" s="58">
        <v>8580</v>
      </c>
      <c r="E13" s="61">
        <v>715</v>
      </c>
    </row>
    <row r="14" spans="1:5" ht="12.75">
      <c r="A14" s="31" t="s">
        <v>100</v>
      </c>
      <c r="B14" s="30">
        <v>1</v>
      </c>
      <c r="C14" s="65">
        <v>9780</v>
      </c>
      <c r="D14" s="58">
        <v>9780</v>
      </c>
      <c r="E14" s="61">
        <v>815</v>
      </c>
    </row>
    <row r="15" spans="1:5" ht="12.75">
      <c r="A15" s="31" t="s">
        <v>101</v>
      </c>
      <c r="B15" s="30">
        <v>2</v>
      </c>
      <c r="C15" s="65">
        <v>21960</v>
      </c>
      <c r="D15" s="58">
        <v>10980</v>
      </c>
      <c r="E15" s="61">
        <v>915</v>
      </c>
    </row>
    <row r="16" spans="1:5" ht="13.5" thickBot="1">
      <c r="A16" s="53" t="s">
        <v>123</v>
      </c>
      <c r="B16" s="35">
        <v>1</v>
      </c>
      <c r="C16" s="66">
        <v>60000</v>
      </c>
      <c r="D16" s="59">
        <v>12000</v>
      </c>
      <c r="E16" s="62">
        <v>1000</v>
      </c>
    </row>
    <row r="17" spans="1:3" ht="15.75" thickBot="1">
      <c r="A17" s="54" t="s">
        <v>102</v>
      </c>
      <c r="B17" s="55">
        <f>SUM(B9:B16)</f>
        <v>38</v>
      </c>
      <c r="C17" s="67">
        <f>SUM(C9:C16)</f>
        <v>300000</v>
      </c>
    </row>
    <row r="20" ht="13.5" thickBot="1"/>
    <row r="21" spans="1:3" ht="13.5" thickBot="1">
      <c r="A21" s="101" t="s">
        <v>0</v>
      </c>
      <c r="B21" s="182" t="s">
        <v>147</v>
      </c>
      <c r="C21" s="73"/>
    </row>
    <row r="22" spans="1:3" ht="13.5" thickBot="1">
      <c r="A22" s="101"/>
      <c r="B22" s="222"/>
      <c r="C22" s="73"/>
    </row>
    <row r="23" spans="1:9" ht="14.25" customHeight="1">
      <c r="A23" s="5" t="s">
        <v>2</v>
      </c>
      <c r="B23" s="221">
        <v>5460</v>
      </c>
      <c r="C23" s="73"/>
      <c r="D23" s="173"/>
      <c r="E23" s="173"/>
      <c r="F23" s="173"/>
      <c r="G23" s="173"/>
      <c r="H23" s="173"/>
      <c r="I23" s="173"/>
    </row>
    <row r="24" spans="1:9" ht="13.5">
      <c r="A24" s="3" t="s">
        <v>3</v>
      </c>
      <c r="B24" s="76">
        <v>5460</v>
      </c>
      <c r="C24" s="73"/>
      <c r="D24" s="173"/>
      <c r="E24" s="173"/>
      <c r="F24" s="173"/>
      <c r="G24" s="173"/>
      <c r="H24" s="173"/>
      <c r="I24" s="173"/>
    </row>
    <row r="25" spans="1:9" ht="13.5">
      <c r="A25" s="3" t="s">
        <v>4</v>
      </c>
      <c r="B25" s="76">
        <v>5460</v>
      </c>
      <c r="C25" s="73"/>
      <c r="D25" s="173"/>
      <c r="E25" s="173"/>
      <c r="F25" s="173"/>
      <c r="G25" s="173"/>
      <c r="H25" s="173"/>
      <c r="I25" s="173"/>
    </row>
    <row r="26" spans="1:3" ht="13.5">
      <c r="A26" s="3" t="s">
        <v>5</v>
      </c>
      <c r="B26" s="76">
        <v>60000</v>
      </c>
      <c r="C26" s="73"/>
    </row>
    <row r="27" spans="1:3" ht="13.5">
      <c r="A27" s="3" t="s">
        <v>37</v>
      </c>
      <c r="B27" s="76">
        <v>5460</v>
      </c>
      <c r="C27" s="73"/>
    </row>
    <row r="28" spans="1:3" ht="13.5">
      <c r="A28" s="3" t="s">
        <v>6</v>
      </c>
      <c r="B28" s="76">
        <v>0</v>
      </c>
      <c r="C28" s="73"/>
    </row>
    <row r="29" spans="1:3" ht="13.5">
      <c r="A29" s="3" t="s">
        <v>7</v>
      </c>
      <c r="B29" s="76">
        <v>8580</v>
      </c>
      <c r="C29" s="73"/>
    </row>
    <row r="30" spans="1:3" ht="13.5">
      <c r="A30" s="3" t="s">
        <v>8</v>
      </c>
      <c r="B30" s="76">
        <v>5460</v>
      </c>
      <c r="C30" s="73"/>
    </row>
    <row r="31" spans="1:3" ht="13.5">
      <c r="A31" s="3" t="s">
        <v>9</v>
      </c>
      <c r="B31" s="76">
        <v>5460</v>
      </c>
      <c r="C31" s="73"/>
    </row>
    <row r="32" spans="1:3" ht="13.5">
      <c r="A32" s="3" t="s">
        <v>10</v>
      </c>
      <c r="B32" s="76">
        <v>5460</v>
      </c>
      <c r="C32" s="73"/>
    </row>
    <row r="33" spans="1:3" ht="13.5">
      <c r="A33" s="3" t="s">
        <v>11</v>
      </c>
      <c r="B33" s="76">
        <v>9780</v>
      </c>
      <c r="C33" s="73"/>
    </row>
    <row r="34" spans="1:3" ht="13.5">
      <c r="A34" s="3" t="s">
        <v>12</v>
      </c>
      <c r="B34" s="76">
        <v>5460</v>
      </c>
      <c r="C34" s="73"/>
    </row>
    <row r="35" spans="1:3" ht="13.5">
      <c r="A35" s="3" t="s">
        <v>38</v>
      </c>
      <c r="B35" s="76">
        <v>5460</v>
      </c>
      <c r="C35" s="73"/>
    </row>
    <row r="36" spans="1:3" ht="13.5">
      <c r="A36" s="3" t="s">
        <v>13</v>
      </c>
      <c r="B36" s="76">
        <v>5460</v>
      </c>
      <c r="C36" s="73"/>
    </row>
    <row r="37" spans="1:3" ht="13.5">
      <c r="A37" s="3" t="s">
        <v>14</v>
      </c>
      <c r="B37" s="76">
        <v>7380</v>
      </c>
      <c r="C37" s="73"/>
    </row>
    <row r="38" spans="1:3" ht="13.5">
      <c r="A38" s="3" t="s">
        <v>15</v>
      </c>
      <c r="B38" s="76">
        <v>0</v>
      </c>
      <c r="C38" s="73" t="s">
        <v>142</v>
      </c>
    </row>
    <row r="39" spans="1:3" ht="13.5">
      <c r="A39" s="3" t="s">
        <v>120</v>
      </c>
      <c r="B39" s="76">
        <v>3660</v>
      </c>
      <c r="C39" s="73"/>
    </row>
    <row r="40" spans="1:3" ht="13.5">
      <c r="A40" s="3" t="s">
        <v>39</v>
      </c>
      <c r="B40" s="76">
        <v>5460</v>
      </c>
      <c r="C40" s="73"/>
    </row>
    <row r="41" spans="1:3" ht="13.5">
      <c r="A41" s="3" t="s">
        <v>16</v>
      </c>
      <c r="B41" s="76">
        <v>5460</v>
      </c>
      <c r="C41" s="73"/>
    </row>
    <row r="42" spans="1:3" ht="13.5">
      <c r="A42" s="3" t="s">
        <v>17</v>
      </c>
      <c r="B42" s="76">
        <v>8580</v>
      </c>
      <c r="C42" s="73"/>
    </row>
    <row r="43" spans="1:3" ht="13.5">
      <c r="A43" s="3" t="s">
        <v>18</v>
      </c>
      <c r="B43" s="76">
        <v>10980</v>
      </c>
      <c r="C43" s="73"/>
    </row>
    <row r="44" spans="1:3" ht="13.5">
      <c r="A44" s="3" t="s">
        <v>19</v>
      </c>
      <c r="B44" s="76">
        <v>8580</v>
      </c>
      <c r="C44" s="73"/>
    </row>
    <row r="45" spans="1:3" ht="13.5">
      <c r="A45" s="3" t="s">
        <v>20</v>
      </c>
      <c r="B45" s="76">
        <v>5460</v>
      </c>
      <c r="C45" s="73"/>
    </row>
    <row r="46" spans="1:3" ht="13.5">
      <c r="A46" s="3" t="s">
        <v>115</v>
      </c>
      <c r="B46" s="76">
        <v>5460</v>
      </c>
      <c r="C46" s="73"/>
    </row>
    <row r="47" spans="1:3" ht="13.5">
      <c r="A47" s="3" t="s">
        <v>21</v>
      </c>
      <c r="B47" s="76">
        <v>5460</v>
      </c>
      <c r="C47" s="73"/>
    </row>
    <row r="48" spans="1:3" ht="13.5">
      <c r="A48" s="3" t="s">
        <v>22</v>
      </c>
      <c r="B48" s="76">
        <v>8580</v>
      </c>
      <c r="C48" s="73"/>
    </row>
    <row r="49" spans="1:3" ht="13.5">
      <c r="A49" s="3" t="s">
        <v>23</v>
      </c>
      <c r="B49" s="76">
        <v>5460</v>
      </c>
      <c r="C49" s="73"/>
    </row>
    <row r="50" spans="1:3" ht="13.5">
      <c r="A50" s="3" t="s">
        <v>24</v>
      </c>
      <c r="B50" s="76">
        <v>5460</v>
      </c>
      <c r="C50" s="73"/>
    </row>
    <row r="51" spans="1:3" ht="13.5">
      <c r="A51" s="3" t="s">
        <v>25</v>
      </c>
      <c r="B51" s="76">
        <v>8580</v>
      </c>
      <c r="C51" s="73"/>
    </row>
    <row r="52" spans="1:3" ht="13.5">
      <c r="A52" s="3" t="s">
        <v>26</v>
      </c>
      <c r="B52" s="76">
        <v>5460</v>
      </c>
      <c r="C52" s="73"/>
    </row>
    <row r="53" spans="1:3" ht="13.5">
      <c r="A53" s="3" t="s">
        <v>27</v>
      </c>
      <c r="B53" s="76">
        <v>6390</v>
      </c>
      <c r="C53" s="73"/>
    </row>
    <row r="54" spans="1:3" ht="13.5">
      <c r="A54" s="3" t="s">
        <v>28</v>
      </c>
      <c r="B54" s="76">
        <v>5460</v>
      </c>
      <c r="C54" s="73"/>
    </row>
    <row r="55" spans="1:3" ht="13.5">
      <c r="A55" s="3" t="s">
        <v>29</v>
      </c>
      <c r="B55" s="76">
        <v>7380</v>
      </c>
      <c r="C55" s="73"/>
    </row>
    <row r="56" spans="1:3" ht="13.5">
      <c r="A56" s="3" t="s">
        <v>30</v>
      </c>
      <c r="B56" s="76">
        <v>5460</v>
      </c>
      <c r="C56" s="73"/>
    </row>
    <row r="57" spans="1:3" ht="13.5">
      <c r="A57" s="3" t="s">
        <v>31</v>
      </c>
      <c r="B57" s="76">
        <v>5460</v>
      </c>
      <c r="C57" s="73"/>
    </row>
    <row r="58" spans="1:3" ht="13.5">
      <c r="A58" s="3" t="s">
        <v>32</v>
      </c>
      <c r="B58" s="76">
        <v>6390</v>
      </c>
      <c r="C58" s="73"/>
    </row>
    <row r="59" spans="1:3" ht="13.5">
      <c r="A59" s="3" t="s">
        <v>40</v>
      </c>
      <c r="B59" s="76">
        <v>5460</v>
      </c>
      <c r="C59" s="73"/>
    </row>
    <row r="60" spans="1:3" ht="13.5">
      <c r="A60" s="3" t="s">
        <v>33</v>
      </c>
      <c r="B60" s="76">
        <v>8580</v>
      </c>
      <c r="C60" s="73"/>
    </row>
    <row r="61" spans="1:3" ht="13.5">
      <c r="A61" s="3" t="s">
        <v>34</v>
      </c>
      <c r="B61" s="76">
        <v>10980</v>
      </c>
      <c r="C61" s="73"/>
    </row>
    <row r="62" spans="1:3" ht="14.25" thickBot="1">
      <c r="A62" s="4" t="s">
        <v>35</v>
      </c>
      <c r="B62" s="76">
        <v>5460</v>
      </c>
      <c r="C62" s="73"/>
    </row>
    <row r="63" spans="1:3" ht="14.25" thickBot="1">
      <c r="A63" s="6" t="s">
        <v>1</v>
      </c>
      <c r="B63" s="74">
        <f>SUM(B23:B62)</f>
        <v>300000</v>
      </c>
      <c r="C63" s="73"/>
    </row>
  </sheetData>
  <sheetProtection/>
  <mergeCells count="8">
    <mergeCell ref="D23:I25"/>
    <mergeCell ref="A7:B7"/>
    <mergeCell ref="A5:B5"/>
    <mergeCell ref="A3:B3"/>
    <mergeCell ref="A4:B4"/>
    <mergeCell ref="A6:B6"/>
    <mergeCell ref="A21:A22"/>
    <mergeCell ref="B21:B2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L25"/>
  <sheetViews>
    <sheetView zoomScalePageLayoutView="0" workbookViewId="0" topLeftCell="A1">
      <selection activeCell="A1" sqref="A1:D2"/>
    </sheetView>
  </sheetViews>
  <sheetFormatPr defaultColWidth="9.140625" defaultRowHeight="12.75"/>
  <cols>
    <col min="1" max="1" width="8.8515625" style="0" customWidth="1"/>
    <col min="4" max="4" width="34.28125" style="0" customWidth="1"/>
    <col min="7" max="7" width="18.140625" style="0" customWidth="1"/>
  </cols>
  <sheetData>
    <row r="1" spans="1:7" ht="15" customHeight="1">
      <c r="A1" s="217" t="s">
        <v>94</v>
      </c>
      <c r="B1" s="218"/>
      <c r="C1" s="218"/>
      <c r="D1" s="218"/>
      <c r="E1" s="213" t="s">
        <v>92</v>
      </c>
      <c r="F1" s="214"/>
      <c r="G1" s="23"/>
    </row>
    <row r="2" spans="1:7" ht="12.75">
      <c r="A2" s="219"/>
      <c r="B2" s="220"/>
      <c r="C2" s="220"/>
      <c r="D2" s="220"/>
      <c r="E2" s="215"/>
      <c r="F2" s="216"/>
      <c r="G2" s="23"/>
    </row>
    <row r="3" spans="1:7" ht="13.5">
      <c r="A3" s="185" t="s">
        <v>73</v>
      </c>
      <c r="B3" s="186"/>
      <c r="C3" s="186"/>
      <c r="D3" s="186"/>
      <c r="E3" s="195">
        <v>2000</v>
      </c>
      <c r="F3" s="196"/>
      <c r="G3" s="82" t="s">
        <v>133</v>
      </c>
    </row>
    <row r="4" spans="1:7" ht="13.5">
      <c r="A4" s="202" t="s">
        <v>74</v>
      </c>
      <c r="B4" s="203"/>
      <c r="C4" s="203"/>
      <c r="D4" s="203"/>
      <c r="E4" s="211">
        <v>7500</v>
      </c>
      <c r="F4" s="212"/>
      <c r="G4" s="82" t="s">
        <v>133</v>
      </c>
    </row>
    <row r="5" spans="1:7" ht="13.5">
      <c r="A5" s="185" t="s">
        <v>93</v>
      </c>
      <c r="B5" s="186"/>
      <c r="C5" s="186"/>
      <c r="D5" s="187"/>
      <c r="E5" s="208">
        <v>3000</v>
      </c>
      <c r="F5" s="209"/>
      <c r="G5" s="82" t="s">
        <v>133</v>
      </c>
    </row>
    <row r="6" spans="1:7" ht="13.5">
      <c r="A6" s="199" t="s">
        <v>75</v>
      </c>
      <c r="B6" s="200"/>
      <c r="C6" s="200"/>
      <c r="D6" s="201"/>
      <c r="E6" s="210">
        <v>10000</v>
      </c>
      <c r="F6" s="205"/>
      <c r="G6" s="82" t="s">
        <v>133</v>
      </c>
    </row>
    <row r="7" spans="1:7" ht="13.5">
      <c r="A7" s="206" t="s">
        <v>76</v>
      </c>
      <c r="B7" s="207"/>
      <c r="C7" s="207"/>
      <c r="D7" s="207"/>
      <c r="E7" s="195">
        <v>5000</v>
      </c>
      <c r="F7" s="196"/>
      <c r="G7" s="82" t="s">
        <v>133</v>
      </c>
    </row>
    <row r="8" spans="1:7" ht="13.5">
      <c r="A8" s="202" t="s">
        <v>77</v>
      </c>
      <c r="B8" s="203"/>
      <c r="C8" s="203"/>
      <c r="D8" s="203"/>
      <c r="E8" s="204">
        <v>15000</v>
      </c>
      <c r="F8" s="205"/>
      <c r="G8" s="82" t="s">
        <v>133</v>
      </c>
    </row>
    <row r="9" spans="1:7" ht="12.75">
      <c r="A9" s="185" t="s">
        <v>78</v>
      </c>
      <c r="B9" s="186"/>
      <c r="C9" s="186"/>
      <c r="D9" s="186"/>
      <c r="E9" s="195">
        <v>2500</v>
      </c>
      <c r="F9" s="196"/>
      <c r="G9" s="23"/>
    </row>
    <row r="10" spans="1:7" ht="12.75">
      <c r="A10" s="202" t="s">
        <v>79</v>
      </c>
      <c r="B10" s="203"/>
      <c r="C10" s="203"/>
      <c r="D10" s="203"/>
      <c r="E10" s="204">
        <v>10000</v>
      </c>
      <c r="F10" s="205"/>
      <c r="G10" s="23"/>
    </row>
    <row r="11" spans="1:7" ht="12.75">
      <c r="A11" s="185" t="s">
        <v>80</v>
      </c>
      <c r="B11" s="186"/>
      <c r="C11" s="186"/>
      <c r="D11" s="187"/>
      <c r="E11" s="195">
        <v>2000</v>
      </c>
      <c r="F11" s="196"/>
      <c r="G11" s="23"/>
    </row>
    <row r="12" spans="1:7" ht="12.75">
      <c r="A12" s="199" t="s">
        <v>81</v>
      </c>
      <c r="B12" s="200"/>
      <c r="C12" s="200"/>
      <c r="D12" s="201"/>
      <c r="E12" s="197">
        <v>7000</v>
      </c>
      <c r="F12" s="198"/>
      <c r="G12" s="23"/>
    </row>
    <row r="13" spans="1:7" ht="12.75">
      <c r="A13" s="185" t="s">
        <v>82</v>
      </c>
      <c r="B13" s="186"/>
      <c r="C13" s="186"/>
      <c r="D13" s="187"/>
      <c r="E13" s="195">
        <v>3000</v>
      </c>
      <c r="F13" s="196"/>
      <c r="G13" s="23"/>
    </row>
    <row r="14" spans="1:7" ht="12.75">
      <c r="A14" s="199" t="s">
        <v>83</v>
      </c>
      <c r="B14" s="200"/>
      <c r="C14" s="200"/>
      <c r="D14" s="201"/>
      <c r="E14" s="197">
        <v>10000</v>
      </c>
      <c r="F14" s="198"/>
      <c r="G14" s="23"/>
    </row>
    <row r="15" spans="1:7" ht="13.5" thickBot="1">
      <c r="A15" s="185" t="s">
        <v>84</v>
      </c>
      <c r="B15" s="186"/>
      <c r="C15" s="186"/>
      <c r="D15" s="187"/>
      <c r="E15" s="195">
        <v>15000</v>
      </c>
      <c r="F15" s="196"/>
      <c r="G15" s="23"/>
    </row>
    <row r="16" spans="1:12" ht="12.75">
      <c r="A16" s="199" t="s">
        <v>85</v>
      </c>
      <c r="B16" s="200"/>
      <c r="C16" s="200"/>
      <c r="D16" s="201"/>
      <c r="E16" s="197">
        <v>30000</v>
      </c>
      <c r="F16" s="198"/>
      <c r="G16" s="23"/>
      <c r="H16" s="91" t="s">
        <v>138</v>
      </c>
      <c r="I16" s="92"/>
      <c r="J16" s="92"/>
      <c r="K16" s="92"/>
      <c r="L16" s="93"/>
    </row>
    <row r="17" spans="1:12" ht="12.75">
      <c r="A17" s="185" t="s">
        <v>86</v>
      </c>
      <c r="B17" s="186"/>
      <c r="C17" s="186"/>
      <c r="D17" s="187"/>
      <c r="E17" s="195">
        <v>1500</v>
      </c>
      <c r="F17" s="196"/>
      <c r="G17" s="23"/>
      <c r="H17" s="183"/>
      <c r="I17" s="173"/>
      <c r="J17" s="173"/>
      <c r="K17" s="173"/>
      <c r="L17" s="184"/>
    </row>
    <row r="18" spans="1:12" ht="13.5" thickBot="1">
      <c r="A18" s="199" t="s">
        <v>87</v>
      </c>
      <c r="B18" s="200"/>
      <c r="C18" s="200"/>
      <c r="D18" s="201"/>
      <c r="E18" s="197">
        <v>3000</v>
      </c>
      <c r="F18" s="198"/>
      <c r="G18" s="23"/>
      <c r="H18" s="94"/>
      <c r="I18" s="95"/>
      <c r="J18" s="95"/>
      <c r="K18" s="95"/>
      <c r="L18" s="96"/>
    </row>
    <row r="19" spans="1:7" ht="12.75">
      <c r="A19" s="185" t="s">
        <v>88</v>
      </c>
      <c r="B19" s="186"/>
      <c r="C19" s="186"/>
      <c r="D19" s="187"/>
      <c r="E19" s="195">
        <v>1000</v>
      </c>
      <c r="F19" s="196"/>
      <c r="G19" s="23"/>
    </row>
    <row r="20" spans="1:7" ht="12.75">
      <c r="A20" s="199" t="s">
        <v>89</v>
      </c>
      <c r="B20" s="200"/>
      <c r="C20" s="200"/>
      <c r="D20" s="201"/>
      <c r="E20" s="197">
        <v>2000</v>
      </c>
      <c r="F20" s="198"/>
      <c r="G20" s="23"/>
    </row>
    <row r="21" spans="1:7" ht="12.75">
      <c r="A21" s="185" t="s">
        <v>90</v>
      </c>
      <c r="B21" s="186"/>
      <c r="C21" s="186"/>
      <c r="D21" s="187"/>
      <c r="E21" s="191">
        <v>500</v>
      </c>
      <c r="F21" s="192"/>
      <c r="G21" s="23"/>
    </row>
    <row r="22" spans="1:7" ht="13.5" thickBot="1">
      <c r="A22" s="188" t="s">
        <v>91</v>
      </c>
      <c r="B22" s="189"/>
      <c r="C22" s="189"/>
      <c r="D22" s="190"/>
      <c r="E22" s="193">
        <v>1000</v>
      </c>
      <c r="F22" s="194"/>
      <c r="G22" s="23"/>
    </row>
    <row r="25" ht="12.75">
      <c r="A25" s="75" t="s">
        <v>143</v>
      </c>
    </row>
  </sheetData>
  <sheetProtection/>
  <mergeCells count="43">
    <mergeCell ref="E4:F4"/>
    <mergeCell ref="A4:D4"/>
    <mergeCell ref="A3:D3"/>
    <mergeCell ref="E1:F2"/>
    <mergeCell ref="E3:F3"/>
    <mergeCell ref="A1:D2"/>
    <mergeCell ref="A7:D7"/>
    <mergeCell ref="A9:D9"/>
    <mergeCell ref="A6:D6"/>
    <mergeCell ref="E5:F5"/>
    <mergeCell ref="E7:F7"/>
    <mergeCell ref="E9:F9"/>
    <mergeCell ref="E6:F6"/>
    <mergeCell ref="A5:D5"/>
    <mergeCell ref="E8:F8"/>
    <mergeCell ref="A8:D8"/>
    <mergeCell ref="A10:D10"/>
    <mergeCell ref="E10:F10"/>
    <mergeCell ref="A11:D11"/>
    <mergeCell ref="A12:D12"/>
    <mergeCell ref="A13:D13"/>
    <mergeCell ref="A14:D14"/>
    <mergeCell ref="E14:F14"/>
    <mergeCell ref="E11:F11"/>
    <mergeCell ref="E12:F12"/>
    <mergeCell ref="E13:F13"/>
    <mergeCell ref="E20:F20"/>
    <mergeCell ref="A15:D15"/>
    <mergeCell ref="A16:D16"/>
    <mergeCell ref="A17:D17"/>
    <mergeCell ref="A18:D18"/>
    <mergeCell ref="A19:D19"/>
    <mergeCell ref="A20:D20"/>
    <mergeCell ref="H16:L18"/>
    <mergeCell ref="A21:D21"/>
    <mergeCell ref="A22:D22"/>
    <mergeCell ref="E21:F21"/>
    <mergeCell ref="E22:F22"/>
    <mergeCell ref="E15:F15"/>
    <mergeCell ref="E16:F16"/>
    <mergeCell ref="E17:F17"/>
    <mergeCell ref="E18:F18"/>
    <mergeCell ref="E19:F19"/>
  </mergeCells>
  <printOptions/>
  <pageMargins left="0.7" right="0.7" top="0.787401575" bottom="0.787401575" header="0.3" footer="0.3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Mikroregion</cp:lastModifiedBy>
  <cp:lastPrinted>2019-12-10T11:29:43Z</cp:lastPrinted>
  <dcterms:created xsi:type="dcterms:W3CDTF">2006-11-24T12:02:07Z</dcterms:created>
  <dcterms:modified xsi:type="dcterms:W3CDTF">2021-03-19T07:15:42Z</dcterms:modified>
  <cp:category/>
  <cp:version/>
  <cp:contentType/>
  <cp:contentStatus/>
</cp:coreProperties>
</file>