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2"/>
  </bookViews>
  <sheets>
    <sheet name="náklady DSO" sheetId="1" r:id="rId1"/>
    <sheet name="2020 zaměstnanci a účetnictví" sheetId="2" r:id="rId2"/>
    <sheet name="členské příspěvky" sheetId="3" r:id="rId3"/>
    <sheet name="Návrh ceníku" sheetId="4" r:id="rId4"/>
    <sheet name="Financování GDPR" sheetId="5" r:id="rId5"/>
  </sheets>
  <definedNames/>
  <calcPr fullCalcOnLoad="1"/>
</workbook>
</file>

<file path=xl/sharedStrings.xml><?xml version="1.0" encoding="utf-8"?>
<sst xmlns="http://schemas.openxmlformats.org/spreadsheetml/2006/main" count="233" uniqueCount="146">
  <si>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</si>
  <si>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</si>
  <si>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</si>
  <si>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</si>
  <si>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</si>
  <si>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</si>
  <si>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</si>
  <si>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</si>
  <si>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</si>
  <si>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</si>
  <si>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</si>
  <si>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</si>
  <si>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</si>
  <si>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</si>
  <si>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</si>
  <si>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</si>
  <si>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</si>
  <si>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</si>
  <si>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</si>
  <si>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</si>
  <si>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</si>
  <si>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</si>
  <si>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</si>
  <si>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</si>
  <si>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</si>
  <si>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</si>
  <si>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</si>
  <si>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</si>
  <si>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</si>
  <si>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</si>
  <si>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</si>
  <si>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</si>
  <si>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</si>
  <si>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</si>
  <si>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</si>
  <si>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</si>
  <si>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</si>
  <si>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</si>
  <si>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</si>
  <si>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</si>
  <si>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</si>
  <si>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</si>
  <si>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</si>
  <si>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</si>
  <si>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</si>
  <si>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</si>
  <si>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2019 (27 Kč)</t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</si>
  <si>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</si>
  <si>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</si>
  <si>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</si>
  <si>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</si>
  <si>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</si>
  <si>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</si>
  <si>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</si>
  <si>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</si>
  <si>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</si>
  <si>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</si>
  <si>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</si>
  <si>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</si>
  <si>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</si>
  <si>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</si>
  <si>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</si>
  <si>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</si>
  <si>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</si>
  <si>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</si>
  <si>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</si>
  <si>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</si>
  <si>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</si>
  <si>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</si>
  <si>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</si>
  <si>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</si>
  <si>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</si>
  <si>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</si>
  <si>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</si>
  <si>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</si>
  <si>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</si>
  <si>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</si>
  <si>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</si>
  <si>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</si>
  <si>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</si>
  <si>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</si>
  <si>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</si>
  <si>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</si>
  <si>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</si>
  <si>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</si>
  <si>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</si>
  <si>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</si>
  <si>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</si>
  <si>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</si>
  <si>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</si>
  <si>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</si>
  <si>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</si>
  <si>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</si>
  <si>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</si>
  <si>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</si>
  <si>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</si>
  <si>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</si>
  <si>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</si>
  <si>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</si>
  <si>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</si>
  <si>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</si>
  <si>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</si>
  <si>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</si>
  <si>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</si>
  <si>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</si>
  <si>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Náklady od 1.1.2020 - 31.12.2020</t>
  </si>
  <si>
    <t>rok 2020 - MB</t>
  </si>
  <si>
    <t>měsíční náklady zaměstnanec</t>
  </si>
  <si>
    <t>33 500 hrubá mzda, 25 150 čístá mzda</t>
  </si>
  <si>
    <t>1 úvazek: 44 900 superhrubá, 33 500 hrubá, 25 150 čistá</t>
  </si>
  <si>
    <t>účetnictví</t>
  </si>
  <si>
    <t xml:space="preserve"> 1 celý úvazek + účetnictví</t>
  </si>
  <si>
    <t>pro rok 2020</t>
  </si>
  <si>
    <t>Členské příspěvky v roce 2019</t>
  </si>
  <si>
    <t>Rozdíl (2020-2019)</t>
  </si>
  <si>
    <t>Skorotice</t>
  </si>
  <si>
    <t>Pověřenec - 37 obcí</t>
  </si>
  <si>
    <t>pověřenec - 37 obcí</t>
  </si>
  <si>
    <t>rok/subjekt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</si>
  <si>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1.1.2019</t>
    </r>
    <r>
      <rPr>
        <sz val="10"/>
        <rFont val="Arial"/>
        <family val="2"/>
      </rPr>
      <t xml:space="preserve">, který je umístění na webových stránkách ČSÚ na adrese: </t>
    </r>
    <r>
      <rPr>
        <b/>
        <sz val="10"/>
        <rFont val="Arial"/>
        <family val="2"/>
      </rPr>
      <t>https://www.czso.cz/csu/czso/pocet-obyvatel-v-obcich-za0wri436p</t>
    </r>
  </si>
  <si>
    <t>ZŠ Prosetín</t>
  </si>
  <si>
    <t>37 obcí + 1 ZŠ Prosetín bez obce + 17 škol a školek = 55 subjektů celkem</t>
  </si>
  <si>
    <t>obec s neuvolněným starostou</t>
  </si>
  <si>
    <t>průměrně 455 Kč měsíc/subjekt</t>
  </si>
  <si>
    <t>město Bystřice n.P., ZUŠ, MŠ a 2xZŠ</t>
  </si>
  <si>
    <t>Zájezd</t>
  </si>
  <si>
    <t>navýšení o 30 Kč/obyvatele na 57 Kč</t>
  </si>
  <si>
    <t>DPP - Benová</t>
  </si>
  <si>
    <t>2020 (62 Kč)</t>
  </si>
  <si>
    <t xml:space="preserve"> 1 celý úvazek + DPP + účetnictví</t>
  </si>
  <si>
    <t>62+5337</t>
  </si>
  <si>
    <t>Varianta dvě (strop pro Bystřici)</t>
  </si>
  <si>
    <t xml:space="preserve">36200 superhrubá, 27000 hrubá, 20670 čistá </t>
  </si>
  <si>
    <t>navýšení o 25 Kč/obyvatele na 52 Kč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</si>
  <si>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</si>
  <si>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</si>
  <si>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</si>
  <si>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r>
      <t xml:space="preserve">nyní příspěvek ve výši 27,- Kč/osoba - </t>
    </r>
    <r>
      <rPr>
        <b/>
        <i/>
        <sz val="12"/>
        <color indexed="10"/>
        <rFont val="Arial"/>
        <family val="2"/>
      </rPr>
      <t xml:space="preserve">navrženo zvýšení na </t>
    </r>
  </si>
  <si>
    <t>mimořádné členské</t>
  </si>
  <si>
    <t>skutečnost koncem roku</t>
  </si>
  <si>
    <t>Příslušné % bude vybíráno ihned po schválení dotace dle uvedeného ceníku služeb.</t>
  </si>
  <si>
    <t>prozatím schválena tato varianta</t>
  </si>
  <si>
    <t xml:space="preserve">navýšení o 35 Kč/obyvatele na 62 Kč </t>
  </si>
  <si>
    <t>Prosíme obce a příslušné subjekty o potvrzení navazující spolupráce s panem Šnekem v roce 2020 (týká se těch obcí, kteří nehlasovaly v rámci členské schůze dne 9.10.2019). Dále žádáme o kontrolu uvolněnosti/neuvolněnosti starosty v dané obci. Předem děkujeme.</t>
  </si>
  <si>
    <t>Neinvestiční transfer obce</t>
  </si>
  <si>
    <t>Pozn. uvedené částky neobsahují financování GDPR, bude vybíráno formou neinvestičního transferu od obcí a to 1 x ročně (viz. list Financování GDPR)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</si>
</sst>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1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6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69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7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1" fillId="0" borderId="0" xfId="0" applyNumberFormat="1" applyFont="1" applyAlignment="1">
      <alignment/>
    </xf>
    <xf numFmtId="0" fontId="72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1" fillId="36" borderId="35" xfId="0" applyFont="1" applyFill="1" applyBorder="1" applyAlignment="1">
      <alignment/>
    </xf>
    <xf numFmtId="0" fontId="69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76" fillId="0" borderId="0" xfId="0" applyFont="1" applyFill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39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3" fontId="75" fillId="0" borderId="38" xfId="0" applyNumberFormat="1" applyFont="1" applyBorder="1" applyAlignment="1">
      <alignment horizontal="center"/>
    </xf>
    <xf numFmtId="3" fontId="75" fillId="0" borderId="42" xfId="0" applyNumberFormat="1" applyFont="1" applyBorder="1" applyAlignment="1">
      <alignment horizontal="center"/>
    </xf>
    <xf numFmtId="0" fontId="21" fillId="37" borderId="50" xfId="0" applyFont="1" applyFill="1" applyBorder="1" applyAlignment="1">
      <alignment horizontal="center" vertical="center"/>
    </xf>
    <xf numFmtId="0" fontId="21" fillId="37" borderId="51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52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3" fontId="70" fillId="0" borderId="38" xfId="0" applyNumberFormat="1" applyFont="1" applyBorder="1" applyAlignment="1">
      <alignment horizontal="center"/>
    </xf>
    <xf numFmtId="3" fontId="70" fillId="0" borderId="42" xfId="0" applyNumberFormat="1" applyFont="1" applyBorder="1" applyAlignment="1">
      <alignment horizontal="center"/>
    </xf>
    <xf numFmtId="3" fontId="19" fillId="0" borderId="50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75" fillId="0" borderId="0" xfId="0" applyNumberFormat="1" applyFont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8" fillId="0" borderId="44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79" fillId="0" borderId="43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6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6" fillId="0" borderId="65" xfId="0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80" fillId="0" borderId="50" xfId="0" applyNumberFormat="1" applyFont="1" applyBorder="1" applyAlignment="1">
      <alignment horizontal="center"/>
    </xf>
    <xf numFmtId="3" fontId="80" fillId="0" borderId="52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64" xfId="0" applyNumberFormat="1" applyFont="1" applyBorder="1" applyAlignment="1">
      <alignment horizontal="center"/>
    </xf>
    <xf numFmtId="0" fontId="75" fillId="39" borderId="41" xfId="0" applyFont="1" applyFill="1" applyBorder="1" applyAlignment="1">
      <alignment horizontal="center" vertical="center"/>
    </xf>
    <xf numFmtId="0" fontId="75" fillId="39" borderId="42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6" fontId="11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zoomScalePageLayoutView="0" workbookViewId="0" topLeftCell="A10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16" t="s">
        <v>58</v>
      </c>
      <c r="B3" s="116"/>
      <c r="C3" s="116"/>
      <c r="D3" s="43">
        <v>534870</v>
      </c>
    </row>
    <row r="4" spans="1:13" ht="15">
      <c r="A4" s="42" t="s">
        <v>63</v>
      </c>
      <c r="B4" s="41"/>
      <c r="C4" s="41"/>
      <c r="D4" s="45">
        <f>D3-E15-D21-D26-D36</f>
        <v>70135.5</v>
      </c>
      <c r="E4" s="84" t="s">
        <v>135</v>
      </c>
      <c r="F4" s="83"/>
      <c r="G4" s="83"/>
      <c r="H4" s="83"/>
      <c r="I4" s="83"/>
      <c r="J4" s="83"/>
      <c r="K4" s="83"/>
      <c r="L4" s="83"/>
      <c r="M4" s="83"/>
    </row>
    <row r="5" ht="13.5" thickBot="1"/>
    <row r="6" spans="1:5" ht="17.25">
      <c r="A6" s="96" t="s">
        <v>48</v>
      </c>
      <c r="B6" s="97"/>
      <c r="C6" s="97"/>
      <c r="D6" s="97"/>
      <c r="E6" s="98"/>
    </row>
    <row r="7" spans="1:5" ht="12.75">
      <c r="A7" s="37" t="s">
        <v>49</v>
      </c>
      <c r="B7" s="38" t="s">
        <v>50</v>
      </c>
      <c r="C7" s="38" t="s">
        <v>51</v>
      </c>
      <c r="D7" s="38" t="s">
        <v>138</v>
      </c>
      <c r="E7" s="39" t="s">
        <v>52</v>
      </c>
    </row>
    <row r="8" spans="1:5" ht="12.75">
      <c r="A8" s="31" t="s">
        <v>53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54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55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67</v>
      </c>
      <c r="B11" s="35">
        <v>7500</v>
      </c>
      <c r="C11" s="35"/>
      <c r="D11" s="35"/>
      <c r="E11" s="36">
        <v>7500</v>
      </c>
    </row>
    <row r="12" spans="1:5" ht="12.75">
      <c r="A12" s="34" t="s">
        <v>68</v>
      </c>
      <c r="B12" s="35">
        <v>10000</v>
      </c>
      <c r="C12" s="35"/>
      <c r="D12" s="35"/>
      <c r="E12" s="36">
        <v>10000</v>
      </c>
    </row>
    <row r="13" spans="1:5" ht="12.75">
      <c r="A13" s="34" t="s">
        <v>125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56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13" t="s">
        <v>57</v>
      </c>
      <c r="B15" s="114"/>
      <c r="C15" s="114"/>
      <c r="D15" s="115"/>
      <c r="E15" s="40">
        <f>SUM(E8:E14)</f>
        <v>239217</v>
      </c>
    </row>
    <row r="17" ht="13.5" thickBot="1"/>
    <row r="18" spans="1:5" ht="17.25">
      <c r="A18" s="96" t="s">
        <v>59</v>
      </c>
      <c r="B18" s="97"/>
      <c r="C18" s="97"/>
      <c r="D18" s="97"/>
      <c r="E18" s="98"/>
    </row>
    <row r="19" spans="1:5" ht="12.75">
      <c r="A19" s="104" t="s">
        <v>62</v>
      </c>
      <c r="B19" s="105"/>
      <c r="C19" s="106"/>
      <c r="D19" s="117">
        <v>4.5</v>
      </c>
      <c r="E19" s="118"/>
    </row>
    <row r="20" spans="1:5" ht="13.5" thickBot="1">
      <c r="A20" s="104" t="s">
        <v>60</v>
      </c>
      <c r="B20" s="105"/>
      <c r="C20" s="106"/>
      <c r="D20" s="89">
        <v>19810</v>
      </c>
      <c r="E20" s="90"/>
    </row>
    <row r="21" spans="1:6" ht="14.25" thickBot="1">
      <c r="A21" s="91" t="s">
        <v>61</v>
      </c>
      <c r="B21" s="92"/>
      <c r="C21" s="119"/>
      <c r="D21" s="115">
        <f>D19*D20-3627.5</f>
        <v>85517.5</v>
      </c>
      <c r="E21" s="93"/>
      <c r="F21" s="17"/>
    </row>
    <row r="23" ht="13.5" thickBot="1"/>
    <row r="24" spans="1:5" ht="17.25">
      <c r="A24" s="96"/>
      <c r="B24" s="97"/>
      <c r="C24" s="97"/>
      <c r="D24" s="97"/>
      <c r="E24" s="98"/>
    </row>
    <row r="25" spans="1:5" ht="13.5" thickBot="1">
      <c r="A25" s="104"/>
      <c r="B25" s="105"/>
      <c r="C25" s="106"/>
      <c r="D25" s="117"/>
      <c r="E25" s="118"/>
    </row>
    <row r="26" spans="1:5" ht="14.25" thickBot="1">
      <c r="A26" s="91"/>
      <c r="B26" s="92"/>
      <c r="C26" s="119"/>
      <c r="D26" s="115"/>
      <c r="E26" s="93"/>
    </row>
    <row r="29" ht="13.5" thickBot="1"/>
    <row r="30" spans="1:8" ht="17.25">
      <c r="A30" s="96" t="s">
        <v>136</v>
      </c>
      <c r="B30" s="97"/>
      <c r="C30" s="97"/>
      <c r="D30" s="97"/>
      <c r="E30" s="98"/>
      <c r="F30" s="84" t="s">
        <v>139</v>
      </c>
      <c r="G30" s="84"/>
      <c r="H30" s="84"/>
    </row>
    <row r="31" spans="1:5" ht="12.75">
      <c r="A31" s="99" t="s">
        <v>64</v>
      </c>
      <c r="B31" s="100"/>
      <c r="C31" s="101"/>
      <c r="D31" s="102" t="s">
        <v>65</v>
      </c>
      <c r="E31" s="103"/>
    </row>
    <row r="32" spans="1:5" ht="12.75">
      <c r="A32" s="104" t="s">
        <v>69</v>
      </c>
      <c r="B32" s="105"/>
      <c r="C32" s="106"/>
      <c r="D32" s="89">
        <v>60000</v>
      </c>
      <c r="E32" s="90"/>
    </row>
    <row r="33" spans="1:5" ht="12.75">
      <c r="A33" s="104" t="s">
        <v>70</v>
      </c>
      <c r="B33" s="105"/>
      <c r="C33" s="106"/>
      <c r="D33" s="89">
        <v>50000</v>
      </c>
      <c r="E33" s="90"/>
    </row>
    <row r="34" spans="1:5" ht="12.75">
      <c r="A34" s="107" t="s">
        <v>71</v>
      </c>
      <c r="B34" s="108"/>
      <c r="C34" s="109"/>
      <c r="D34" s="89">
        <v>15000</v>
      </c>
      <c r="E34" s="90"/>
    </row>
    <row r="35" spans="1:5" ht="13.5" thickBot="1">
      <c r="A35" s="110" t="s">
        <v>72</v>
      </c>
      <c r="B35" s="111"/>
      <c r="C35" s="112"/>
      <c r="D35" s="89">
        <v>15000</v>
      </c>
      <c r="E35" s="90"/>
    </row>
    <row r="36" spans="1:5" ht="14.25" thickBot="1">
      <c r="A36" s="91" t="s">
        <v>66</v>
      </c>
      <c r="B36" s="92"/>
      <c r="C36" s="93"/>
      <c r="D36" s="94">
        <f>SUM(D32:E35)</f>
        <v>140000</v>
      </c>
      <c r="E36" s="95"/>
    </row>
  </sheetData>
  <sheetProtection/>
  <mergeCells count="28">
    <mergeCell ref="D20:E20"/>
    <mergeCell ref="A26:C26"/>
    <mergeCell ref="D26:E26"/>
    <mergeCell ref="D21:E21"/>
    <mergeCell ref="A24:E24"/>
    <mergeCell ref="A25:C25"/>
    <mergeCell ref="D25:E25"/>
    <mergeCell ref="A21:C21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E60"/>
  <sheetViews>
    <sheetView zoomScalePageLayoutView="0" workbookViewId="0" topLeftCell="A28">
      <selection activeCell="D29" sqref="D29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2" ht="13.5" thickBot="1"/>
    <row r="3" spans="1:3" ht="23.25" thickBot="1">
      <c r="A3" s="140" t="s">
        <v>111</v>
      </c>
      <c r="B3" s="141"/>
      <c r="C3" s="142"/>
    </row>
    <row r="4" spans="1:3" ht="15.75" thickBot="1">
      <c r="A4" s="125" t="s">
        <v>104</v>
      </c>
      <c r="B4" s="143" t="s">
        <v>106</v>
      </c>
      <c r="C4" s="144"/>
    </row>
    <row r="5" spans="1:3" ht="15.75" customHeight="1">
      <c r="A5" s="126"/>
      <c r="B5" s="128" t="s">
        <v>105</v>
      </c>
      <c r="C5" s="129"/>
    </row>
    <row r="6" spans="1:3" ht="13.5" thickBot="1">
      <c r="A6" s="127"/>
      <c r="B6" s="130"/>
      <c r="C6" s="131"/>
    </row>
    <row r="7" spans="1:4" ht="13.5">
      <c r="A7" s="68" t="s">
        <v>107</v>
      </c>
      <c r="B7" s="132">
        <v>44900</v>
      </c>
      <c r="C7" s="133"/>
      <c r="D7" s="21" t="s">
        <v>108</v>
      </c>
    </row>
    <row r="8" spans="1:3" ht="14.25" thickBot="1">
      <c r="A8" s="24" t="s">
        <v>47</v>
      </c>
      <c r="B8" s="134">
        <v>12</v>
      </c>
      <c r="C8" s="135"/>
    </row>
    <row r="9" spans="1:3" ht="14.25" thickBot="1">
      <c r="A9" s="27" t="s">
        <v>1</v>
      </c>
      <c r="B9" s="136">
        <f>B7*B8</f>
        <v>538800</v>
      </c>
      <c r="C9" s="137"/>
    </row>
    <row r="10" spans="1:4" ht="13.5">
      <c r="A10" s="25" t="s">
        <v>110</v>
      </c>
      <c r="B10" s="138">
        <v>5000</v>
      </c>
      <c r="C10" s="139"/>
      <c r="D10" s="21"/>
    </row>
    <row r="11" spans="1:3" ht="14.25" thickBot="1">
      <c r="A11" s="26" t="s">
        <v>47</v>
      </c>
      <c r="B11" s="134">
        <v>12</v>
      </c>
      <c r="C11" s="135"/>
    </row>
    <row r="12" spans="1:3" ht="14.25" thickBot="1">
      <c r="A12" s="28" t="s">
        <v>41</v>
      </c>
      <c r="B12" s="136">
        <f>B10*B11</f>
        <v>60000</v>
      </c>
      <c r="C12" s="137"/>
    </row>
    <row r="13" spans="2:4" ht="15.75" thickBot="1">
      <c r="B13" s="120">
        <f>B9+B12</f>
        <v>598800</v>
      </c>
      <c r="C13" s="121"/>
      <c r="D13" s="29" t="s">
        <v>126</v>
      </c>
    </row>
    <row r="14" spans="2:4" ht="15">
      <c r="B14" s="145"/>
      <c r="C14" s="145"/>
      <c r="D14" s="48"/>
    </row>
    <row r="15" ht="13.5" thickBot="1"/>
    <row r="16" spans="1:4" ht="23.25" thickBot="1">
      <c r="A16" s="122" t="s">
        <v>129</v>
      </c>
      <c r="B16" s="123"/>
      <c r="C16" s="124"/>
      <c r="D16" s="87" t="s">
        <v>141</v>
      </c>
    </row>
    <row r="17" spans="1:3" ht="15.75" thickBot="1">
      <c r="A17" s="125" t="s">
        <v>104</v>
      </c>
      <c r="B17" s="143" t="s">
        <v>106</v>
      </c>
      <c r="C17" s="144"/>
    </row>
    <row r="18" spans="1:3" ht="12.75">
      <c r="A18" s="126"/>
      <c r="B18" s="128" t="s">
        <v>105</v>
      </c>
      <c r="C18" s="129"/>
    </row>
    <row r="19" spans="1:3" ht="13.5" thickBot="1">
      <c r="A19" s="127"/>
      <c r="B19" s="130"/>
      <c r="C19" s="131"/>
    </row>
    <row r="20" spans="1:5" ht="13.5">
      <c r="A20" s="68" t="s">
        <v>107</v>
      </c>
      <c r="B20" s="132">
        <v>44900</v>
      </c>
      <c r="C20" s="133"/>
      <c r="D20" s="21" t="s">
        <v>109</v>
      </c>
      <c r="E20" s="21"/>
    </row>
    <row r="21" spans="1:4" ht="14.25" thickBot="1">
      <c r="A21" s="24" t="s">
        <v>47</v>
      </c>
      <c r="B21" s="134">
        <v>12</v>
      </c>
      <c r="C21" s="135"/>
      <c r="D21" s="21"/>
    </row>
    <row r="22" spans="1:3" ht="14.25" thickBot="1">
      <c r="A22" s="27" t="s">
        <v>1</v>
      </c>
      <c r="B22" s="136">
        <f>B20*B21</f>
        <v>538800</v>
      </c>
      <c r="C22" s="137"/>
    </row>
    <row r="23" spans="1:4" ht="14.25" thickBot="1">
      <c r="A23" s="68" t="s">
        <v>127</v>
      </c>
      <c r="B23" s="132">
        <v>8000</v>
      </c>
      <c r="C23" s="133"/>
      <c r="D23" s="21"/>
    </row>
    <row r="24" spans="1:3" ht="14.25" thickBot="1">
      <c r="A24" s="24" t="s">
        <v>47</v>
      </c>
      <c r="B24" s="132">
        <v>12</v>
      </c>
      <c r="C24" s="133"/>
    </row>
    <row r="25" spans="1:3" ht="14.25" thickBot="1">
      <c r="A25" s="27" t="s">
        <v>41</v>
      </c>
      <c r="B25" s="136">
        <f>B24*B23</f>
        <v>96000</v>
      </c>
      <c r="C25" s="137">
        <f>B24*B23</f>
        <v>96000</v>
      </c>
    </row>
    <row r="26" spans="1:3" ht="13.5">
      <c r="A26" s="25" t="s">
        <v>110</v>
      </c>
      <c r="B26" s="138">
        <v>5000</v>
      </c>
      <c r="C26" s="139"/>
    </row>
    <row r="27" spans="1:3" ht="14.25" thickBot="1">
      <c r="A27" s="26" t="s">
        <v>47</v>
      </c>
      <c r="B27" s="134">
        <v>12</v>
      </c>
      <c r="C27" s="135"/>
    </row>
    <row r="28" spans="1:3" ht="14.25" thickBot="1">
      <c r="A28" s="28" t="s">
        <v>41</v>
      </c>
      <c r="B28" s="136">
        <f>B26*B27</f>
        <v>60000</v>
      </c>
      <c r="C28" s="137"/>
    </row>
    <row r="29" spans="2:4" ht="15.75" thickBot="1">
      <c r="B29" s="120">
        <f>B22+B28+B25</f>
        <v>694800</v>
      </c>
      <c r="C29" s="121"/>
      <c r="D29" s="86" t="s">
        <v>142</v>
      </c>
    </row>
    <row r="32" ht="13.5" thickBot="1"/>
    <row r="33" spans="1:3" ht="23.25" thickBot="1">
      <c r="A33" s="140" t="s">
        <v>129</v>
      </c>
      <c r="B33" s="141"/>
      <c r="C33" s="142"/>
    </row>
    <row r="34" spans="1:3" ht="15.75" thickBot="1">
      <c r="A34" s="125" t="s">
        <v>104</v>
      </c>
      <c r="B34" s="143" t="s">
        <v>106</v>
      </c>
      <c r="C34" s="144"/>
    </row>
    <row r="35" spans="1:3" ht="12.75">
      <c r="A35" s="126"/>
      <c r="B35" s="128" t="s">
        <v>105</v>
      </c>
      <c r="C35" s="129"/>
    </row>
    <row r="36" spans="1:3" ht="13.5" thickBot="1">
      <c r="A36" s="127"/>
      <c r="B36" s="130"/>
      <c r="C36" s="131"/>
    </row>
    <row r="37" spans="1:4" ht="13.5">
      <c r="A37" s="68" t="s">
        <v>107</v>
      </c>
      <c r="B37" s="132">
        <v>36200</v>
      </c>
      <c r="C37" s="133"/>
      <c r="D37" t="s">
        <v>132</v>
      </c>
    </row>
    <row r="38" spans="1:3" ht="14.25" thickBot="1">
      <c r="A38" s="24" t="s">
        <v>47</v>
      </c>
      <c r="B38" s="134">
        <v>12</v>
      </c>
      <c r="C38" s="135"/>
    </row>
    <row r="39" spans="1:3" ht="14.25" thickBot="1">
      <c r="A39" s="27" t="s">
        <v>1</v>
      </c>
      <c r="B39" s="136">
        <f>B37*B38</f>
        <v>434400</v>
      </c>
      <c r="C39" s="137"/>
    </row>
    <row r="40" spans="1:3" ht="14.25" thickBot="1">
      <c r="A40" s="68" t="s">
        <v>127</v>
      </c>
      <c r="B40" s="132">
        <v>8000</v>
      </c>
      <c r="C40" s="133"/>
    </row>
    <row r="41" spans="1:3" ht="14.25" thickBot="1">
      <c r="A41" s="24" t="s">
        <v>47</v>
      </c>
      <c r="B41" s="132">
        <v>12</v>
      </c>
      <c r="C41" s="133"/>
    </row>
    <row r="42" spans="1:3" ht="14.25" thickBot="1">
      <c r="A42" s="27" t="s">
        <v>41</v>
      </c>
      <c r="B42" s="136">
        <f>B41*B40</f>
        <v>96000</v>
      </c>
      <c r="C42" s="137">
        <f>B41*B40</f>
        <v>96000</v>
      </c>
    </row>
    <row r="43" spans="1:3" ht="13.5">
      <c r="A43" s="25" t="s">
        <v>110</v>
      </c>
      <c r="B43" s="138">
        <v>5000</v>
      </c>
      <c r="C43" s="139"/>
    </row>
    <row r="44" spans="1:3" ht="14.25" thickBot="1">
      <c r="A44" s="26" t="s">
        <v>47</v>
      </c>
      <c r="B44" s="134">
        <v>12</v>
      </c>
      <c r="C44" s="135"/>
    </row>
    <row r="45" spans="1:3" ht="14.25" thickBot="1">
      <c r="A45" s="28" t="s">
        <v>41</v>
      </c>
      <c r="B45" s="136">
        <f>B43*B44</f>
        <v>60000</v>
      </c>
      <c r="C45" s="137"/>
    </row>
    <row r="46" spans="2:4" ht="15.75" thickBot="1">
      <c r="B46" s="120">
        <f>B39+B45+B42</f>
        <v>590400</v>
      </c>
      <c r="C46" s="121"/>
      <c r="D46" s="29" t="s">
        <v>126</v>
      </c>
    </row>
    <row r="49" ht="13.5" thickBot="1"/>
    <row r="50" spans="1:3" ht="23.25" thickBot="1">
      <c r="A50" s="140" t="s">
        <v>111</v>
      </c>
      <c r="B50" s="141"/>
      <c r="C50" s="142"/>
    </row>
    <row r="51" spans="1:3" ht="15.75" thickBot="1">
      <c r="A51" s="125" t="s">
        <v>104</v>
      </c>
      <c r="B51" s="143" t="s">
        <v>106</v>
      </c>
      <c r="C51" s="144"/>
    </row>
    <row r="52" spans="1:3" ht="12.75">
      <c r="A52" s="126"/>
      <c r="B52" s="128" t="s">
        <v>105</v>
      </c>
      <c r="C52" s="129"/>
    </row>
    <row r="53" spans="1:3" ht="13.5" thickBot="1">
      <c r="A53" s="127"/>
      <c r="B53" s="130"/>
      <c r="C53" s="131"/>
    </row>
    <row r="54" spans="1:4" ht="13.5">
      <c r="A54" s="68" t="s">
        <v>107</v>
      </c>
      <c r="B54" s="132">
        <v>36200</v>
      </c>
      <c r="C54" s="133"/>
      <c r="D54" t="s">
        <v>132</v>
      </c>
    </row>
    <row r="55" spans="1:3" ht="14.25" thickBot="1">
      <c r="A55" s="24" t="s">
        <v>47</v>
      </c>
      <c r="B55" s="134">
        <v>12</v>
      </c>
      <c r="C55" s="135"/>
    </row>
    <row r="56" spans="1:3" ht="14.25" thickBot="1">
      <c r="A56" s="27" t="s">
        <v>1</v>
      </c>
      <c r="B56" s="136">
        <f>B54*B55</f>
        <v>434400</v>
      </c>
      <c r="C56" s="137"/>
    </row>
    <row r="57" spans="1:3" ht="13.5">
      <c r="A57" s="25" t="s">
        <v>110</v>
      </c>
      <c r="B57" s="138">
        <v>5000</v>
      </c>
      <c r="C57" s="139"/>
    </row>
    <row r="58" spans="1:3" ht="14.25" thickBot="1">
      <c r="A58" s="26" t="s">
        <v>47</v>
      </c>
      <c r="B58" s="134">
        <v>12</v>
      </c>
      <c r="C58" s="135"/>
    </row>
    <row r="59" spans="1:3" ht="14.25" thickBot="1">
      <c r="A59" s="28" t="s">
        <v>41</v>
      </c>
      <c r="B59" s="136">
        <f>B57*B58</f>
        <v>60000</v>
      </c>
      <c r="C59" s="137"/>
    </row>
    <row r="60" spans="2:4" ht="15.75" thickBot="1">
      <c r="B60" s="120">
        <f>B56+B59</f>
        <v>494400</v>
      </c>
      <c r="C60" s="121"/>
      <c r="D60" s="29" t="s">
        <v>133</v>
      </c>
    </row>
  </sheetData>
  <sheetProtection/>
  <mergeCells count="51">
    <mergeCell ref="B60:C60"/>
    <mergeCell ref="B54:C54"/>
    <mergeCell ref="B55:C55"/>
    <mergeCell ref="B56:C56"/>
    <mergeCell ref="B57:C57"/>
    <mergeCell ref="B58:C58"/>
    <mergeCell ref="B59:C59"/>
    <mergeCell ref="B45:C45"/>
    <mergeCell ref="B46:C46"/>
    <mergeCell ref="A50:C50"/>
    <mergeCell ref="A51:A53"/>
    <mergeCell ref="B51:C51"/>
    <mergeCell ref="B52:C53"/>
    <mergeCell ref="B39:C39"/>
    <mergeCell ref="B40:C40"/>
    <mergeCell ref="B41:C41"/>
    <mergeCell ref="B42:C42"/>
    <mergeCell ref="B43:C43"/>
    <mergeCell ref="B44:C44"/>
    <mergeCell ref="A33:C33"/>
    <mergeCell ref="A34:A36"/>
    <mergeCell ref="B34:C34"/>
    <mergeCell ref="B35:C36"/>
    <mergeCell ref="B37:C37"/>
    <mergeCell ref="B38:C38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B5:C6"/>
    <mergeCell ref="B8:C8"/>
    <mergeCell ref="B9:C9"/>
    <mergeCell ref="B10:C10"/>
    <mergeCell ref="B11:C11"/>
    <mergeCell ref="B12:C12"/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4.8515625" style="0" customWidth="1"/>
    <col min="8" max="8" width="17.28125" style="0" customWidth="1"/>
    <col min="17" max="17" width="11.7109375" style="0" customWidth="1"/>
  </cols>
  <sheetData>
    <row r="1" spans="1:5" ht="21.75" thickBot="1">
      <c r="A1" s="162" t="s">
        <v>36</v>
      </c>
      <c r="B1" s="163"/>
      <c r="C1" s="163"/>
      <c r="D1" s="163"/>
      <c r="E1" s="163"/>
    </row>
    <row r="2" spans="1:17" ht="21">
      <c r="A2" s="151" t="s">
        <v>112</v>
      </c>
      <c r="B2" s="151"/>
      <c r="C2" s="151"/>
      <c r="D2" s="151"/>
      <c r="E2" s="151"/>
      <c r="J2" s="156" t="s">
        <v>145</v>
      </c>
      <c r="K2" s="157"/>
      <c r="L2" s="157"/>
      <c r="M2" s="157"/>
      <c r="N2" s="157"/>
      <c r="O2" s="157"/>
      <c r="P2" s="157"/>
      <c r="Q2" s="158"/>
    </row>
    <row r="3" spans="1:17" ht="15.75" thickBot="1">
      <c r="A3" s="150" t="s">
        <v>137</v>
      </c>
      <c r="B3" s="150"/>
      <c r="C3" s="150"/>
      <c r="D3" s="150"/>
      <c r="E3" s="150"/>
      <c r="J3" s="159"/>
      <c r="K3" s="160"/>
      <c r="L3" s="160"/>
      <c r="M3" s="160"/>
      <c r="N3" s="160"/>
      <c r="O3" s="160"/>
      <c r="P3" s="160"/>
      <c r="Q3" s="161"/>
    </row>
    <row r="4" spans="1:4" ht="13.5" thickBot="1">
      <c r="A4" s="164"/>
      <c r="B4" s="164"/>
      <c r="C4" s="165"/>
      <c r="D4" s="18"/>
    </row>
    <row r="5" spans="1:8" ht="39.75" customHeight="1" thickBot="1">
      <c r="A5" s="166" t="s">
        <v>0</v>
      </c>
      <c r="B5" s="169" t="s">
        <v>43</v>
      </c>
      <c r="C5" s="167" t="s">
        <v>42</v>
      </c>
      <c r="D5" s="168"/>
      <c r="E5" s="148" t="s">
        <v>44</v>
      </c>
      <c r="G5" s="154" t="s">
        <v>131</v>
      </c>
      <c r="H5" s="155"/>
    </row>
    <row r="6" spans="1:8" ht="13.5" thickBot="1">
      <c r="A6" s="166"/>
      <c r="B6" s="170"/>
      <c r="C6" s="20" t="s">
        <v>46</v>
      </c>
      <c r="D6" s="20" t="s">
        <v>128</v>
      </c>
      <c r="E6" s="149"/>
      <c r="F6" s="85"/>
      <c r="G6" s="78" t="s">
        <v>130</v>
      </c>
      <c r="H6" s="80" t="s">
        <v>44</v>
      </c>
    </row>
    <row r="7" spans="1:8" ht="13.5">
      <c r="A7" s="5" t="s">
        <v>2</v>
      </c>
      <c r="B7" s="7">
        <v>284</v>
      </c>
      <c r="C7" s="15">
        <v>7749</v>
      </c>
      <c r="D7" s="15">
        <f>B7*62</f>
        <v>17608</v>
      </c>
      <c r="E7" s="12">
        <f aca="true" t="shared" si="0" ref="E7:E46">D7-C7</f>
        <v>9859</v>
      </c>
      <c r="F7" s="9"/>
      <c r="G7" s="79">
        <f>B7*62+5337</f>
        <v>22945</v>
      </c>
      <c r="H7" s="79">
        <f aca="true" t="shared" si="1" ref="H7:H45">G7-C7</f>
        <v>15196</v>
      </c>
    </row>
    <row r="8" spans="1:8" ht="13.5">
      <c r="A8" s="3" t="s">
        <v>3</v>
      </c>
      <c r="B8" s="7">
        <v>258</v>
      </c>
      <c r="C8" s="15">
        <v>6939</v>
      </c>
      <c r="D8" s="15">
        <f aca="true" t="shared" si="2" ref="D8:D45">B8*62</f>
        <v>15996</v>
      </c>
      <c r="E8" s="12">
        <f t="shared" si="0"/>
        <v>9057</v>
      </c>
      <c r="F8" s="9"/>
      <c r="G8" s="15">
        <f>B8*62+5337</f>
        <v>21333</v>
      </c>
      <c r="H8" s="15">
        <f t="shared" si="1"/>
        <v>14394</v>
      </c>
    </row>
    <row r="9" spans="1:8" ht="13.5">
      <c r="A9" s="3" t="s">
        <v>4</v>
      </c>
      <c r="B9" s="7">
        <v>193</v>
      </c>
      <c r="C9" s="15">
        <v>5238</v>
      </c>
      <c r="D9" s="15">
        <f t="shared" si="2"/>
        <v>11966</v>
      </c>
      <c r="E9" s="12">
        <f t="shared" si="0"/>
        <v>6728</v>
      </c>
      <c r="F9" s="9"/>
      <c r="G9" s="15">
        <f>B9*62+5337</f>
        <v>17303</v>
      </c>
      <c r="H9" s="15">
        <f t="shared" si="1"/>
        <v>12065</v>
      </c>
    </row>
    <row r="10" spans="1:8" ht="13.5">
      <c r="A10" s="3" t="s">
        <v>5</v>
      </c>
      <c r="B10" s="7">
        <v>8110</v>
      </c>
      <c r="C10" s="15">
        <v>219024</v>
      </c>
      <c r="D10" s="15">
        <f t="shared" si="2"/>
        <v>502820</v>
      </c>
      <c r="E10" s="12">
        <f t="shared" si="0"/>
        <v>283796</v>
      </c>
      <c r="F10" s="9"/>
      <c r="G10" s="81">
        <v>300000</v>
      </c>
      <c r="H10" s="15">
        <f t="shared" si="1"/>
        <v>80976</v>
      </c>
    </row>
    <row r="11" spans="1:8" ht="13.5">
      <c r="A11" s="3" t="s">
        <v>37</v>
      </c>
      <c r="B11" s="7">
        <v>166</v>
      </c>
      <c r="C11" s="15">
        <v>4482</v>
      </c>
      <c r="D11" s="15">
        <f t="shared" si="2"/>
        <v>10292</v>
      </c>
      <c r="E11" s="12">
        <f t="shared" si="0"/>
        <v>5810</v>
      </c>
      <c r="F11" s="9"/>
      <c r="G11" s="15">
        <f>B11*62+5337</f>
        <v>15629</v>
      </c>
      <c r="H11" s="15">
        <f t="shared" si="1"/>
        <v>11147</v>
      </c>
    </row>
    <row r="12" spans="1:8" ht="13.5">
      <c r="A12" s="3" t="s">
        <v>6</v>
      </c>
      <c r="B12" s="7">
        <v>643</v>
      </c>
      <c r="C12" s="15">
        <v>17658</v>
      </c>
      <c r="D12" s="15">
        <f t="shared" si="2"/>
        <v>39866</v>
      </c>
      <c r="E12" s="12">
        <f t="shared" si="0"/>
        <v>22208</v>
      </c>
      <c r="F12" s="9"/>
      <c r="G12" s="15">
        <f aca="true" t="shared" si="3" ref="G12:G45">B12*62+5337</f>
        <v>45203</v>
      </c>
      <c r="H12" s="15">
        <f t="shared" si="1"/>
        <v>27545</v>
      </c>
    </row>
    <row r="13" spans="1:8" ht="13.5">
      <c r="A13" s="3" t="s">
        <v>7</v>
      </c>
      <c r="B13" s="7">
        <v>605</v>
      </c>
      <c r="C13" s="15">
        <v>16686</v>
      </c>
      <c r="D13" s="15">
        <f t="shared" si="2"/>
        <v>37510</v>
      </c>
      <c r="E13" s="12">
        <f t="shared" si="0"/>
        <v>20824</v>
      </c>
      <c r="F13" s="9"/>
      <c r="G13" s="15">
        <f t="shared" si="3"/>
        <v>42847</v>
      </c>
      <c r="H13" s="15">
        <f t="shared" si="1"/>
        <v>26161</v>
      </c>
    </row>
    <row r="14" spans="1:8" ht="13.5">
      <c r="A14" s="3" t="s">
        <v>8</v>
      </c>
      <c r="B14" s="7">
        <v>76</v>
      </c>
      <c r="C14" s="15">
        <v>2079</v>
      </c>
      <c r="D14" s="15">
        <f t="shared" si="2"/>
        <v>4712</v>
      </c>
      <c r="E14" s="12">
        <f t="shared" si="0"/>
        <v>2633</v>
      </c>
      <c r="F14" s="9"/>
      <c r="G14" s="15">
        <f t="shared" si="3"/>
        <v>10049</v>
      </c>
      <c r="H14" s="15">
        <f t="shared" si="1"/>
        <v>7970</v>
      </c>
    </row>
    <row r="15" spans="1:8" ht="13.5">
      <c r="A15" s="3" t="s">
        <v>9</v>
      </c>
      <c r="B15" s="7">
        <v>42</v>
      </c>
      <c r="C15" s="15">
        <v>1242</v>
      </c>
      <c r="D15" s="15">
        <f t="shared" si="2"/>
        <v>2604</v>
      </c>
      <c r="E15" s="12">
        <f t="shared" si="0"/>
        <v>1362</v>
      </c>
      <c r="F15" s="9"/>
      <c r="G15" s="15">
        <f t="shared" si="3"/>
        <v>7941</v>
      </c>
      <c r="H15" s="15">
        <f t="shared" si="1"/>
        <v>6699</v>
      </c>
    </row>
    <row r="16" spans="1:8" ht="13.5">
      <c r="A16" s="3" t="s">
        <v>10</v>
      </c>
      <c r="B16" s="7">
        <v>264</v>
      </c>
      <c r="C16" s="15">
        <v>6939</v>
      </c>
      <c r="D16" s="15">
        <f t="shared" si="2"/>
        <v>16368</v>
      </c>
      <c r="E16" s="12">
        <f t="shared" si="0"/>
        <v>9429</v>
      </c>
      <c r="F16" s="9"/>
      <c r="G16" s="15">
        <f t="shared" si="3"/>
        <v>21705</v>
      </c>
      <c r="H16" s="15">
        <f t="shared" si="1"/>
        <v>14766</v>
      </c>
    </row>
    <row r="17" spans="1:8" ht="13.5">
      <c r="A17" s="3" t="s">
        <v>11</v>
      </c>
      <c r="B17" s="7">
        <v>377</v>
      </c>
      <c r="C17" s="15">
        <v>10098</v>
      </c>
      <c r="D17" s="15">
        <f t="shared" si="2"/>
        <v>23374</v>
      </c>
      <c r="E17" s="12">
        <f t="shared" si="0"/>
        <v>13276</v>
      </c>
      <c r="F17" s="9"/>
      <c r="G17" s="15">
        <f t="shared" si="3"/>
        <v>28711</v>
      </c>
      <c r="H17" s="15">
        <f t="shared" si="1"/>
        <v>18613</v>
      </c>
    </row>
    <row r="18" spans="1:8" ht="13.5">
      <c r="A18" s="3" t="s">
        <v>12</v>
      </c>
      <c r="B18" s="7">
        <v>45</v>
      </c>
      <c r="C18" s="15">
        <v>1188</v>
      </c>
      <c r="D18" s="15">
        <f t="shared" si="2"/>
        <v>2790</v>
      </c>
      <c r="E18" s="12">
        <f t="shared" si="0"/>
        <v>1602</v>
      </c>
      <c r="F18" s="9"/>
      <c r="G18" s="15">
        <f t="shared" si="3"/>
        <v>8127</v>
      </c>
      <c r="H18" s="15">
        <f t="shared" si="1"/>
        <v>6939</v>
      </c>
    </row>
    <row r="19" spans="1:8" ht="13.5">
      <c r="A19" s="3" t="s">
        <v>38</v>
      </c>
      <c r="B19" s="7">
        <v>51</v>
      </c>
      <c r="C19" s="15">
        <v>1269</v>
      </c>
      <c r="D19" s="15">
        <f t="shared" si="2"/>
        <v>3162</v>
      </c>
      <c r="E19" s="12">
        <f t="shared" si="0"/>
        <v>1893</v>
      </c>
      <c r="F19" s="9"/>
      <c r="G19" s="15">
        <f t="shared" si="3"/>
        <v>8499</v>
      </c>
      <c r="H19" s="15">
        <f t="shared" si="1"/>
        <v>7230</v>
      </c>
    </row>
    <row r="20" spans="1:8" ht="13.5">
      <c r="A20" s="3" t="s">
        <v>13</v>
      </c>
      <c r="B20" s="7">
        <v>165</v>
      </c>
      <c r="C20" s="15">
        <v>4482</v>
      </c>
      <c r="D20" s="15">
        <f t="shared" si="2"/>
        <v>10230</v>
      </c>
      <c r="E20" s="12">
        <f t="shared" si="0"/>
        <v>5748</v>
      </c>
      <c r="F20" s="9"/>
      <c r="G20" s="15">
        <f t="shared" si="3"/>
        <v>15567</v>
      </c>
      <c r="H20" s="15">
        <f t="shared" si="1"/>
        <v>11085</v>
      </c>
    </row>
    <row r="21" spans="1:8" ht="13.5">
      <c r="A21" s="3" t="s">
        <v>14</v>
      </c>
      <c r="B21" s="7">
        <v>185</v>
      </c>
      <c r="C21" s="15">
        <v>5157</v>
      </c>
      <c r="D21" s="15">
        <f t="shared" si="2"/>
        <v>11470</v>
      </c>
      <c r="E21" s="12">
        <f t="shared" si="0"/>
        <v>6313</v>
      </c>
      <c r="F21" s="9"/>
      <c r="G21" s="15">
        <f t="shared" si="3"/>
        <v>16807</v>
      </c>
      <c r="H21" s="15">
        <f t="shared" si="1"/>
        <v>11650</v>
      </c>
    </row>
    <row r="22" spans="1:8" ht="13.5">
      <c r="A22" s="3" t="s">
        <v>15</v>
      </c>
      <c r="B22" s="7">
        <v>377</v>
      </c>
      <c r="C22" s="15">
        <v>10260</v>
      </c>
      <c r="D22" s="15">
        <f t="shared" si="2"/>
        <v>23374</v>
      </c>
      <c r="E22" s="12">
        <f t="shared" si="0"/>
        <v>13114</v>
      </c>
      <c r="F22" s="9"/>
      <c r="G22" s="15">
        <f t="shared" si="3"/>
        <v>28711</v>
      </c>
      <c r="H22" s="15">
        <f t="shared" si="1"/>
        <v>18451</v>
      </c>
    </row>
    <row r="23" spans="1:8" ht="13.5">
      <c r="A23" s="3" t="s">
        <v>39</v>
      </c>
      <c r="B23" s="7">
        <v>175</v>
      </c>
      <c r="C23" s="15">
        <v>4617</v>
      </c>
      <c r="D23" s="15">
        <f t="shared" si="2"/>
        <v>10850</v>
      </c>
      <c r="E23" s="12">
        <f t="shared" si="0"/>
        <v>6233</v>
      </c>
      <c r="F23" s="9"/>
      <c r="G23" s="15">
        <f t="shared" si="3"/>
        <v>16187</v>
      </c>
      <c r="H23" s="15">
        <f t="shared" si="1"/>
        <v>11570</v>
      </c>
    </row>
    <row r="24" spans="1:8" ht="13.5">
      <c r="A24" s="3" t="s">
        <v>16</v>
      </c>
      <c r="B24" s="7">
        <v>101</v>
      </c>
      <c r="C24" s="15">
        <v>2592</v>
      </c>
      <c r="D24" s="15">
        <f t="shared" si="2"/>
        <v>6262</v>
      </c>
      <c r="E24" s="12">
        <f t="shared" si="0"/>
        <v>3670</v>
      </c>
      <c r="F24" s="9"/>
      <c r="G24" s="15">
        <f t="shared" si="3"/>
        <v>11599</v>
      </c>
      <c r="H24" s="15">
        <f t="shared" si="1"/>
        <v>9007</v>
      </c>
    </row>
    <row r="25" spans="1:8" ht="13.5">
      <c r="A25" s="3" t="s">
        <v>17</v>
      </c>
      <c r="B25" s="7">
        <v>623</v>
      </c>
      <c r="C25" s="15">
        <v>16929</v>
      </c>
      <c r="D25" s="15">
        <f t="shared" si="2"/>
        <v>38626</v>
      </c>
      <c r="E25" s="12">
        <f t="shared" si="0"/>
        <v>21697</v>
      </c>
      <c r="F25" s="9"/>
      <c r="G25" s="15">
        <f t="shared" si="3"/>
        <v>43963</v>
      </c>
      <c r="H25" s="15">
        <f t="shared" si="1"/>
        <v>27034</v>
      </c>
    </row>
    <row r="26" spans="1:8" ht="13.5">
      <c r="A26" s="3" t="s">
        <v>18</v>
      </c>
      <c r="B26" s="7">
        <v>708</v>
      </c>
      <c r="C26" s="15">
        <v>19197</v>
      </c>
      <c r="D26" s="15">
        <f t="shared" si="2"/>
        <v>43896</v>
      </c>
      <c r="E26" s="12">
        <f t="shared" si="0"/>
        <v>24699</v>
      </c>
      <c r="F26" s="9"/>
      <c r="G26" s="15">
        <f t="shared" si="3"/>
        <v>49233</v>
      </c>
      <c r="H26" s="15">
        <f t="shared" si="1"/>
        <v>30036</v>
      </c>
    </row>
    <row r="27" spans="1:9" ht="13.5">
      <c r="A27" s="3" t="s">
        <v>19</v>
      </c>
      <c r="B27" s="7">
        <v>789</v>
      </c>
      <c r="C27" s="15">
        <v>21384</v>
      </c>
      <c r="D27" s="15">
        <f t="shared" si="2"/>
        <v>48918</v>
      </c>
      <c r="E27" s="12">
        <f t="shared" si="0"/>
        <v>27534</v>
      </c>
      <c r="F27" s="9"/>
      <c r="G27" s="15">
        <f t="shared" si="3"/>
        <v>54255</v>
      </c>
      <c r="H27" s="15">
        <f t="shared" si="1"/>
        <v>32871</v>
      </c>
      <c r="I27">
        <f>62*B27+5337</f>
        <v>54255</v>
      </c>
    </row>
    <row r="28" spans="1:8" ht="13.5">
      <c r="A28" s="3" t="s">
        <v>20</v>
      </c>
      <c r="B28" s="7">
        <v>169</v>
      </c>
      <c r="C28" s="15">
        <v>4536</v>
      </c>
      <c r="D28" s="15">
        <f t="shared" si="2"/>
        <v>10478</v>
      </c>
      <c r="E28" s="12">
        <f t="shared" si="0"/>
        <v>5942</v>
      </c>
      <c r="F28" s="9"/>
      <c r="G28" s="15">
        <f t="shared" si="3"/>
        <v>15815</v>
      </c>
      <c r="H28" s="15">
        <f t="shared" si="1"/>
        <v>11279</v>
      </c>
    </row>
    <row r="29" spans="1:8" ht="13.5">
      <c r="A29" s="3" t="s">
        <v>21</v>
      </c>
      <c r="B29" s="7">
        <v>134</v>
      </c>
      <c r="C29" s="15">
        <v>3618</v>
      </c>
      <c r="D29" s="15">
        <f t="shared" si="2"/>
        <v>8308</v>
      </c>
      <c r="E29" s="12">
        <f t="shared" si="0"/>
        <v>4690</v>
      </c>
      <c r="F29" s="9"/>
      <c r="G29" s="15">
        <f t="shared" si="3"/>
        <v>13645</v>
      </c>
      <c r="H29" s="15">
        <f t="shared" si="1"/>
        <v>10027</v>
      </c>
    </row>
    <row r="30" spans="1:8" ht="13.5">
      <c r="A30" s="3" t="s">
        <v>115</v>
      </c>
      <c r="B30" s="7">
        <v>132</v>
      </c>
      <c r="C30" s="15">
        <v>0</v>
      </c>
      <c r="D30" s="15">
        <f t="shared" si="2"/>
        <v>8184</v>
      </c>
      <c r="E30" s="12">
        <f t="shared" si="0"/>
        <v>8184</v>
      </c>
      <c r="F30" s="9"/>
      <c r="G30" s="15">
        <f t="shared" si="3"/>
        <v>13521</v>
      </c>
      <c r="H30" s="15">
        <f t="shared" si="1"/>
        <v>13521</v>
      </c>
    </row>
    <row r="31" spans="1:8" ht="13.5">
      <c r="A31" s="3" t="s">
        <v>22</v>
      </c>
      <c r="B31" s="7">
        <v>837</v>
      </c>
      <c r="C31" s="15">
        <v>22464</v>
      </c>
      <c r="D31" s="15">
        <f t="shared" si="2"/>
        <v>51894</v>
      </c>
      <c r="E31" s="12">
        <f t="shared" si="0"/>
        <v>29430</v>
      </c>
      <c r="F31" s="9"/>
      <c r="G31" s="15">
        <f t="shared" si="3"/>
        <v>57231</v>
      </c>
      <c r="H31" s="15">
        <f t="shared" si="1"/>
        <v>34767</v>
      </c>
    </row>
    <row r="32" spans="1:8" ht="13.5">
      <c r="A32" s="3" t="s">
        <v>23</v>
      </c>
      <c r="B32" s="7">
        <v>104</v>
      </c>
      <c r="C32" s="15">
        <v>2808</v>
      </c>
      <c r="D32" s="15">
        <f t="shared" si="2"/>
        <v>6448</v>
      </c>
      <c r="E32" s="12">
        <f t="shared" si="0"/>
        <v>3640</v>
      </c>
      <c r="F32" s="9"/>
      <c r="G32" s="15">
        <f t="shared" si="3"/>
        <v>11785</v>
      </c>
      <c r="H32" s="15">
        <f t="shared" si="1"/>
        <v>8977</v>
      </c>
    </row>
    <row r="33" spans="1:8" ht="13.5">
      <c r="A33" s="3" t="s">
        <v>24</v>
      </c>
      <c r="B33" s="7">
        <v>170</v>
      </c>
      <c r="C33" s="15">
        <v>4671</v>
      </c>
      <c r="D33" s="15">
        <f t="shared" si="2"/>
        <v>10540</v>
      </c>
      <c r="E33" s="12">
        <f t="shared" si="0"/>
        <v>5869</v>
      </c>
      <c r="F33" s="9"/>
      <c r="G33" s="15">
        <f t="shared" si="3"/>
        <v>15877</v>
      </c>
      <c r="H33" s="15">
        <f t="shared" si="1"/>
        <v>11206</v>
      </c>
    </row>
    <row r="34" spans="1:8" ht="13.5">
      <c r="A34" s="3" t="s">
        <v>25</v>
      </c>
      <c r="B34" s="7">
        <v>709</v>
      </c>
      <c r="C34" s="15">
        <v>19062</v>
      </c>
      <c r="D34" s="15">
        <f t="shared" si="2"/>
        <v>43958</v>
      </c>
      <c r="E34" s="12">
        <f t="shared" si="0"/>
        <v>24896</v>
      </c>
      <c r="F34" s="9"/>
      <c r="G34" s="15">
        <f t="shared" si="3"/>
        <v>49295</v>
      </c>
      <c r="H34" s="15">
        <f t="shared" si="1"/>
        <v>30233</v>
      </c>
    </row>
    <row r="35" spans="1:8" ht="13.5">
      <c r="A35" s="3" t="s">
        <v>26</v>
      </c>
      <c r="B35" s="7">
        <v>94</v>
      </c>
      <c r="C35" s="15">
        <v>2592</v>
      </c>
      <c r="D35" s="15">
        <f t="shared" si="2"/>
        <v>5828</v>
      </c>
      <c r="E35" s="12">
        <f t="shared" si="0"/>
        <v>3236</v>
      </c>
      <c r="F35" s="9"/>
      <c r="G35" s="15">
        <f t="shared" si="3"/>
        <v>11165</v>
      </c>
      <c r="H35" s="15">
        <f t="shared" si="1"/>
        <v>8573</v>
      </c>
    </row>
    <row r="36" spans="1:8" ht="13.5">
      <c r="A36" s="3" t="s">
        <v>27</v>
      </c>
      <c r="B36" s="7">
        <v>470</v>
      </c>
      <c r="C36" s="15">
        <v>12744</v>
      </c>
      <c r="D36" s="15">
        <f t="shared" si="2"/>
        <v>29140</v>
      </c>
      <c r="E36" s="12">
        <f t="shared" si="0"/>
        <v>16396</v>
      </c>
      <c r="F36" s="9"/>
      <c r="G36" s="15">
        <f t="shared" si="3"/>
        <v>34477</v>
      </c>
      <c r="H36" s="15">
        <f t="shared" si="1"/>
        <v>21733</v>
      </c>
    </row>
    <row r="37" spans="1:8" ht="13.5">
      <c r="A37" s="3" t="s">
        <v>28</v>
      </c>
      <c r="B37" s="7">
        <v>193</v>
      </c>
      <c r="C37" s="15">
        <v>5103</v>
      </c>
      <c r="D37" s="15">
        <f t="shared" si="2"/>
        <v>11966</v>
      </c>
      <c r="E37" s="12">
        <f t="shared" si="0"/>
        <v>6863</v>
      </c>
      <c r="F37" s="9"/>
      <c r="G37" s="15">
        <f t="shared" si="3"/>
        <v>17303</v>
      </c>
      <c r="H37" s="15">
        <f t="shared" si="1"/>
        <v>12200</v>
      </c>
    </row>
    <row r="38" spans="1:8" ht="13.5">
      <c r="A38" s="3" t="s">
        <v>29</v>
      </c>
      <c r="B38" s="7">
        <v>341</v>
      </c>
      <c r="C38" s="15">
        <v>8991</v>
      </c>
      <c r="D38" s="15">
        <f t="shared" si="2"/>
        <v>21142</v>
      </c>
      <c r="E38" s="12">
        <f t="shared" si="0"/>
        <v>12151</v>
      </c>
      <c r="F38" s="9"/>
      <c r="G38" s="15">
        <f t="shared" si="3"/>
        <v>26479</v>
      </c>
      <c r="H38" s="15">
        <f t="shared" si="1"/>
        <v>17488</v>
      </c>
    </row>
    <row r="39" spans="1:8" ht="13.5">
      <c r="A39" s="3" t="s">
        <v>30</v>
      </c>
      <c r="B39" s="7">
        <v>124</v>
      </c>
      <c r="C39" s="15">
        <v>3213</v>
      </c>
      <c r="D39" s="15">
        <f t="shared" si="2"/>
        <v>7688</v>
      </c>
      <c r="E39" s="12">
        <f t="shared" si="0"/>
        <v>4475</v>
      </c>
      <c r="F39" s="9"/>
      <c r="G39" s="15">
        <f t="shared" si="3"/>
        <v>13025</v>
      </c>
      <c r="H39" s="15">
        <f t="shared" si="1"/>
        <v>9812</v>
      </c>
    </row>
    <row r="40" spans="1:8" ht="13.5">
      <c r="A40" s="3" t="s">
        <v>31</v>
      </c>
      <c r="B40" s="7">
        <v>111</v>
      </c>
      <c r="C40" s="15">
        <v>2943</v>
      </c>
      <c r="D40" s="15">
        <f t="shared" si="2"/>
        <v>6882</v>
      </c>
      <c r="E40" s="12">
        <f t="shared" si="0"/>
        <v>3939</v>
      </c>
      <c r="F40" s="9"/>
      <c r="G40" s="15">
        <f t="shared" si="3"/>
        <v>12219</v>
      </c>
      <c r="H40" s="15">
        <f t="shared" si="1"/>
        <v>9276</v>
      </c>
    </row>
    <row r="41" spans="1:8" ht="13.5">
      <c r="A41" s="3" t="s">
        <v>32</v>
      </c>
      <c r="B41" s="7">
        <v>157</v>
      </c>
      <c r="C41" s="15">
        <v>4266</v>
      </c>
      <c r="D41" s="15">
        <f t="shared" si="2"/>
        <v>9734</v>
      </c>
      <c r="E41" s="12">
        <f t="shared" si="0"/>
        <v>5468</v>
      </c>
      <c r="F41" s="9"/>
      <c r="G41" s="15">
        <f t="shared" si="3"/>
        <v>15071</v>
      </c>
      <c r="H41" s="15">
        <f t="shared" si="1"/>
        <v>10805</v>
      </c>
    </row>
    <row r="42" spans="1:8" ht="13.5">
      <c r="A42" s="3" t="s">
        <v>40</v>
      </c>
      <c r="B42" s="7">
        <v>222</v>
      </c>
      <c r="C42" s="15">
        <v>6102</v>
      </c>
      <c r="D42" s="15">
        <f t="shared" si="2"/>
        <v>13764</v>
      </c>
      <c r="E42" s="12">
        <f t="shared" si="0"/>
        <v>7662</v>
      </c>
      <c r="F42" s="9"/>
      <c r="G42" s="15">
        <f t="shared" si="3"/>
        <v>19101</v>
      </c>
      <c r="H42" s="15">
        <f t="shared" si="1"/>
        <v>12999</v>
      </c>
    </row>
    <row r="43" spans="1:8" ht="13.5">
      <c r="A43" s="3" t="s">
        <v>33</v>
      </c>
      <c r="B43" s="7">
        <v>714</v>
      </c>
      <c r="C43" s="15">
        <v>19332</v>
      </c>
      <c r="D43" s="15">
        <f t="shared" si="2"/>
        <v>44268</v>
      </c>
      <c r="E43" s="12">
        <f t="shared" si="0"/>
        <v>24936</v>
      </c>
      <c r="F43" s="9"/>
      <c r="G43" s="15">
        <f t="shared" si="3"/>
        <v>49605</v>
      </c>
      <c r="H43" s="15">
        <f t="shared" si="1"/>
        <v>30273</v>
      </c>
    </row>
    <row r="44" spans="1:8" ht="13.5">
      <c r="A44" s="3" t="s">
        <v>34</v>
      </c>
      <c r="B44" s="7">
        <v>661</v>
      </c>
      <c r="C44" s="15">
        <v>17577</v>
      </c>
      <c r="D44" s="15">
        <f t="shared" si="2"/>
        <v>40982</v>
      </c>
      <c r="E44" s="12">
        <f t="shared" si="0"/>
        <v>23405</v>
      </c>
      <c r="F44" s="9"/>
      <c r="G44" s="15">
        <f t="shared" si="3"/>
        <v>46319</v>
      </c>
      <c r="H44" s="15">
        <f t="shared" si="1"/>
        <v>28742</v>
      </c>
    </row>
    <row r="45" spans="1:8" ht="14.25" thickBot="1">
      <c r="A45" s="4" t="s">
        <v>35</v>
      </c>
      <c r="B45" s="7">
        <v>231</v>
      </c>
      <c r="C45" s="15">
        <v>6102</v>
      </c>
      <c r="D45" s="15">
        <f t="shared" si="2"/>
        <v>14322</v>
      </c>
      <c r="E45" s="16">
        <f t="shared" si="0"/>
        <v>8220</v>
      </c>
      <c r="F45" s="9"/>
      <c r="G45" s="15">
        <f t="shared" si="3"/>
        <v>19659</v>
      </c>
      <c r="H45" s="15">
        <f t="shared" si="1"/>
        <v>13557</v>
      </c>
    </row>
    <row r="46" spans="1:14" ht="23.25" customHeight="1" thickBot="1">
      <c r="A46" s="6" t="s">
        <v>1</v>
      </c>
      <c r="B46" s="8">
        <f>SUM(B7:B45)</f>
        <v>19810</v>
      </c>
      <c r="C46" s="19">
        <f>SUM(C7:C45)</f>
        <v>531333</v>
      </c>
      <c r="D46" s="19">
        <f>SUM(D7:D45)</f>
        <v>1228220</v>
      </c>
      <c r="E46" s="13">
        <f t="shared" si="0"/>
        <v>696887</v>
      </c>
      <c r="F46" s="17"/>
      <c r="G46" s="19">
        <f>SUM(G7:G45)</f>
        <v>1228206</v>
      </c>
      <c r="H46" s="13">
        <f>SUM(H7:H45)</f>
        <v>696873</v>
      </c>
      <c r="I46" s="17"/>
      <c r="N46" s="22"/>
    </row>
    <row r="47" spans="1:14" ht="16.5" customHeight="1">
      <c r="A47" s="1"/>
      <c r="B47" s="1"/>
      <c r="C47" s="2"/>
      <c r="D47" s="2"/>
      <c r="N47" s="77"/>
    </row>
    <row r="48" spans="1:8" ht="39" customHeight="1">
      <c r="A48" s="152" t="s">
        <v>119</v>
      </c>
      <c r="B48" s="153"/>
      <c r="C48" s="153"/>
      <c r="D48" s="153"/>
      <c r="E48" s="153"/>
      <c r="H48" s="21"/>
    </row>
    <row r="49" spans="1:8" ht="12.75">
      <c r="A49" s="147"/>
      <c r="B49" s="147"/>
      <c r="C49" s="147"/>
      <c r="D49" s="147"/>
      <c r="E49" s="147"/>
      <c r="F49" s="147"/>
      <c r="G49" s="147"/>
      <c r="H49" s="147"/>
    </row>
    <row r="50" ht="7.5" customHeight="1">
      <c r="B50" s="10"/>
    </row>
    <row r="51" spans="1:2" ht="13.5">
      <c r="A51" s="14" t="s">
        <v>113</v>
      </c>
      <c r="B51" s="11">
        <f>C46</f>
        <v>531333</v>
      </c>
    </row>
    <row r="52" spans="1:2" ht="13.5">
      <c r="A52" s="14" t="s">
        <v>114</v>
      </c>
      <c r="B52" s="11">
        <f>-(B51-D46)</f>
        <v>696887</v>
      </c>
    </row>
    <row r="55" spans="1:5" ht="12.75">
      <c r="A55" s="146" t="s">
        <v>45</v>
      </c>
      <c r="B55" s="146"/>
      <c r="C55" s="146"/>
      <c r="D55" s="146"/>
      <c r="E55" s="146"/>
    </row>
  </sheetData>
  <sheetProtection/>
  <mergeCells count="13">
    <mergeCell ref="J2:Q3"/>
    <mergeCell ref="A1:E1"/>
    <mergeCell ref="A4:C4"/>
    <mergeCell ref="A5:A6"/>
    <mergeCell ref="C5:D5"/>
    <mergeCell ref="B5:B6"/>
    <mergeCell ref="A55:E55"/>
    <mergeCell ref="A49:H49"/>
    <mergeCell ref="E5:E6"/>
    <mergeCell ref="A3:E3"/>
    <mergeCell ref="A2:E2"/>
    <mergeCell ref="A48:E48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2"/>
  <sheetViews>
    <sheetView zoomScalePageLayoutView="0" workbookViewId="0" topLeftCell="A1">
      <selection activeCell="H16" sqref="H16:L18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183" t="s">
        <v>94</v>
      </c>
      <c r="B1" s="184"/>
      <c r="C1" s="184"/>
      <c r="D1" s="184"/>
      <c r="E1" s="177" t="s">
        <v>92</v>
      </c>
      <c r="F1" s="178"/>
      <c r="G1" s="23"/>
    </row>
    <row r="2" spans="1:7" ht="12.75">
      <c r="A2" s="185"/>
      <c r="B2" s="186"/>
      <c r="C2" s="186"/>
      <c r="D2" s="186"/>
      <c r="E2" s="179"/>
      <c r="F2" s="180"/>
      <c r="G2" s="23"/>
    </row>
    <row r="3" spans="1:7" ht="13.5">
      <c r="A3" s="175" t="s">
        <v>73</v>
      </c>
      <c r="B3" s="176"/>
      <c r="C3" s="176"/>
      <c r="D3" s="176"/>
      <c r="E3" s="181">
        <v>2000</v>
      </c>
      <c r="F3" s="182"/>
      <c r="G3" s="82" t="s">
        <v>134</v>
      </c>
    </row>
    <row r="4" spans="1:7" ht="13.5">
      <c r="A4" s="173" t="s">
        <v>74</v>
      </c>
      <c r="B4" s="174"/>
      <c r="C4" s="174"/>
      <c r="D4" s="174"/>
      <c r="E4" s="171">
        <v>7500</v>
      </c>
      <c r="F4" s="172"/>
      <c r="G4" s="82" t="s">
        <v>134</v>
      </c>
    </row>
    <row r="5" spans="1:7" ht="13.5">
      <c r="A5" s="175" t="s">
        <v>93</v>
      </c>
      <c r="B5" s="176"/>
      <c r="C5" s="176"/>
      <c r="D5" s="196"/>
      <c r="E5" s="192">
        <v>3000</v>
      </c>
      <c r="F5" s="193"/>
      <c r="G5" s="82" t="s">
        <v>134</v>
      </c>
    </row>
    <row r="6" spans="1:7" ht="13.5">
      <c r="A6" s="189" t="s">
        <v>75</v>
      </c>
      <c r="B6" s="190"/>
      <c r="C6" s="190"/>
      <c r="D6" s="191"/>
      <c r="E6" s="194">
        <v>10000</v>
      </c>
      <c r="F6" s="195"/>
      <c r="G6" s="82" t="s">
        <v>134</v>
      </c>
    </row>
    <row r="7" spans="1:7" ht="13.5">
      <c r="A7" s="187" t="s">
        <v>76</v>
      </c>
      <c r="B7" s="188"/>
      <c r="C7" s="188"/>
      <c r="D7" s="188"/>
      <c r="E7" s="181">
        <v>5000</v>
      </c>
      <c r="F7" s="182"/>
      <c r="G7" s="82" t="s">
        <v>134</v>
      </c>
    </row>
    <row r="8" spans="1:7" ht="13.5">
      <c r="A8" s="173" t="s">
        <v>77</v>
      </c>
      <c r="B8" s="174"/>
      <c r="C8" s="174"/>
      <c r="D8" s="174"/>
      <c r="E8" s="197">
        <v>15000</v>
      </c>
      <c r="F8" s="195"/>
      <c r="G8" s="82" t="s">
        <v>134</v>
      </c>
    </row>
    <row r="9" spans="1:7" ht="12.75">
      <c r="A9" s="175" t="s">
        <v>78</v>
      </c>
      <c r="B9" s="176"/>
      <c r="C9" s="176"/>
      <c r="D9" s="176"/>
      <c r="E9" s="181">
        <v>2500</v>
      </c>
      <c r="F9" s="182"/>
      <c r="G9" s="23"/>
    </row>
    <row r="10" spans="1:7" ht="12.75">
      <c r="A10" s="173" t="s">
        <v>79</v>
      </c>
      <c r="B10" s="174"/>
      <c r="C10" s="174"/>
      <c r="D10" s="174"/>
      <c r="E10" s="197">
        <v>10000</v>
      </c>
      <c r="F10" s="195"/>
      <c r="G10" s="23"/>
    </row>
    <row r="11" spans="1:7" ht="12.75">
      <c r="A11" s="175" t="s">
        <v>80</v>
      </c>
      <c r="B11" s="176"/>
      <c r="C11" s="176"/>
      <c r="D11" s="196"/>
      <c r="E11" s="181">
        <v>2000</v>
      </c>
      <c r="F11" s="182"/>
      <c r="G11" s="23"/>
    </row>
    <row r="12" spans="1:7" ht="12.75">
      <c r="A12" s="189" t="s">
        <v>81</v>
      </c>
      <c r="B12" s="190"/>
      <c r="C12" s="190"/>
      <c r="D12" s="191"/>
      <c r="E12" s="198">
        <v>7000</v>
      </c>
      <c r="F12" s="199"/>
      <c r="G12" s="23"/>
    </row>
    <row r="13" spans="1:7" ht="12.75">
      <c r="A13" s="175" t="s">
        <v>82</v>
      </c>
      <c r="B13" s="176"/>
      <c r="C13" s="176"/>
      <c r="D13" s="196"/>
      <c r="E13" s="181">
        <v>3000</v>
      </c>
      <c r="F13" s="182"/>
      <c r="G13" s="23"/>
    </row>
    <row r="14" spans="1:7" ht="12.75">
      <c r="A14" s="189" t="s">
        <v>83</v>
      </c>
      <c r="B14" s="190"/>
      <c r="C14" s="190"/>
      <c r="D14" s="191"/>
      <c r="E14" s="198">
        <v>10000</v>
      </c>
      <c r="F14" s="199"/>
      <c r="G14" s="23"/>
    </row>
    <row r="15" spans="1:7" ht="13.5" thickBot="1">
      <c r="A15" s="175" t="s">
        <v>84</v>
      </c>
      <c r="B15" s="176"/>
      <c r="C15" s="176"/>
      <c r="D15" s="196"/>
      <c r="E15" s="181">
        <v>15000</v>
      </c>
      <c r="F15" s="182"/>
      <c r="G15" s="23"/>
    </row>
    <row r="16" spans="1:12" ht="12.75">
      <c r="A16" s="189" t="s">
        <v>85</v>
      </c>
      <c r="B16" s="190"/>
      <c r="C16" s="190"/>
      <c r="D16" s="191"/>
      <c r="E16" s="198">
        <v>30000</v>
      </c>
      <c r="F16" s="199"/>
      <c r="G16" s="23"/>
      <c r="H16" s="156" t="s">
        <v>140</v>
      </c>
      <c r="I16" s="157"/>
      <c r="J16" s="157"/>
      <c r="K16" s="157"/>
      <c r="L16" s="158"/>
    </row>
    <row r="17" spans="1:12" ht="12.75">
      <c r="A17" s="175" t="s">
        <v>86</v>
      </c>
      <c r="B17" s="176"/>
      <c r="C17" s="176"/>
      <c r="D17" s="196"/>
      <c r="E17" s="181">
        <v>1500</v>
      </c>
      <c r="F17" s="182"/>
      <c r="G17" s="23"/>
      <c r="H17" s="200"/>
      <c r="I17" s="201"/>
      <c r="J17" s="201"/>
      <c r="K17" s="201"/>
      <c r="L17" s="202"/>
    </row>
    <row r="18" spans="1:12" ht="13.5" thickBot="1">
      <c r="A18" s="189" t="s">
        <v>87</v>
      </c>
      <c r="B18" s="190"/>
      <c r="C18" s="190"/>
      <c r="D18" s="191"/>
      <c r="E18" s="198">
        <v>3000</v>
      </c>
      <c r="F18" s="199"/>
      <c r="G18" s="23"/>
      <c r="H18" s="159"/>
      <c r="I18" s="160"/>
      <c r="J18" s="160"/>
      <c r="K18" s="160"/>
      <c r="L18" s="161"/>
    </row>
    <row r="19" spans="1:7" ht="12.75">
      <c r="A19" s="175" t="s">
        <v>88</v>
      </c>
      <c r="B19" s="176"/>
      <c r="C19" s="176"/>
      <c r="D19" s="196"/>
      <c r="E19" s="181">
        <v>1000</v>
      </c>
      <c r="F19" s="182"/>
      <c r="G19" s="23"/>
    </row>
    <row r="20" spans="1:7" ht="12.75">
      <c r="A20" s="189" t="s">
        <v>89</v>
      </c>
      <c r="B20" s="190"/>
      <c r="C20" s="190"/>
      <c r="D20" s="191"/>
      <c r="E20" s="198">
        <v>2000</v>
      </c>
      <c r="F20" s="199"/>
      <c r="G20" s="23"/>
    </row>
    <row r="21" spans="1:7" ht="12.75">
      <c r="A21" s="175" t="s">
        <v>90</v>
      </c>
      <c r="B21" s="176"/>
      <c r="C21" s="176"/>
      <c r="D21" s="196"/>
      <c r="E21" s="206">
        <v>500</v>
      </c>
      <c r="F21" s="207"/>
      <c r="G21" s="23"/>
    </row>
    <row r="22" spans="1:7" ht="13.5" thickBot="1">
      <c r="A22" s="203" t="s">
        <v>91</v>
      </c>
      <c r="B22" s="204"/>
      <c r="C22" s="204"/>
      <c r="D22" s="205"/>
      <c r="E22" s="208">
        <v>1000</v>
      </c>
      <c r="F22" s="209"/>
      <c r="G22" s="23"/>
    </row>
  </sheetData>
  <sheetProtection/>
  <mergeCells count="43"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  <mergeCell ref="E20:F20"/>
    <mergeCell ref="A15:D15"/>
    <mergeCell ref="A16:D16"/>
    <mergeCell ref="A17:D17"/>
    <mergeCell ref="A18:D18"/>
    <mergeCell ref="A19:D19"/>
    <mergeCell ref="A20:D20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E4:F4"/>
    <mergeCell ref="A4:D4"/>
    <mergeCell ref="A3:D3"/>
    <mergeCell ref="E1:F2"/>
    <mergeCell ref="E3:F3"/>
    <mergeCell ref="A1:D2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9"/>
      <c r="B1" s="69"/>
      <c r="C1" s="71"/>
      <c r="D1" s="72"/>
      <c r="E1" s="72"/>
      <c r="F1" s="70"/>
      <c r="G1" s="69"/>
      <c r="H1" s="69"/>
    </row>
    <row r="2" ht="13.5" thickBot="1"/>
    <row r="3" spans="1:2" ht="15.75" thickBot="1">
      <c r="A3" s="214" t="s">
        <v>116</v>
      </c>
      <c r="B3" s="215"/>
    </row>
    <row r="4" spans="1:3" ht="23.25" thickBot="1">
      <c r="A4" s="216" t="s">
        <v>117</v>
      </c>
      <c r="B4" s="217"/>
      <c r="C4" s="75" t="s">
        <v>121</v>
      </c>
    </row>
    <row r="5" spans="1:2" ht="13.5">
      <c r="A5" s="212">
        <v>25000</v>
      </c>
      <c r="B5" s="213"/>
    </row>
    <row r="6" spans="1:2" ht="14.25" thickBot="1">
      <c r="A6" s="134">
        <v>12</v>
      </c>
      <c r="B6" s="135"/>
    </row>
    <row r="7" spans="1:3" ht="16.5" customHeight="1" thickBot="1">
      <c r="A7" s="210">
        <f>A5*A6</f>
        <v>300000</v>
      </c>
      <c r="B7" s="211"/>
      <c r="C7" s="47" t="s">
        <v>123</v>
      </c>
    </row>
    <row r="8" spans="1:5" ht="15.75" thickBot="1">
      <c r="A8" s="51" t="s">
        <v>95</v>
      </c>
      <c r="B8" s="52" t="s">
        <v>96</v>
      </c>
      <c r="C8" s="63" t="s">
        <v>50</v>
      </c>
      <c r="D8" s="57" t="s">
        <v>118</v>
      </c>
      <c r="E8" s="60" t="s">
        <v>103</v>
      </c>
    </row>
    <row r="9" spans="1:5" ht="12.75">
      <c r="A9" s="31" t="s">
        <v>120</v>
      </c>
      <c r="B9" s="30">
        <v>1</v>
      </c>
      <c r="C9" s="56">
        <v>3660</v>
      </c>
      <c r="D9" s="58">
        <v>3660</v>
      </c>
      <c r="E9" s="61">
        <v>305</v>
      </c>
    </row>
    <row r="10" spans="1:6" ht="12.75">
      <c r="A10" s="49" t="s">
        <v>122</v>
      </c>
      <c r="B10" s="50">
        <v>23</v>
      </c>
      <c r="C10" s="64">
        <v>125580</v>
      </c>
      <c r="D10" s="58">
        <v>5460</v>
      </c>
      <c r="E10" s="61">
        <v>455</v>
      </c>
      <c r="F10" s="47"/>
    </row>
    <row r="11" spans="1:5" ht="12.75">
      <c r="A11" s="31" t="s">
        <v>97</v>
      </c>
      <c r="B11" s="30">
        <v>2</v>
      </c>
      <c r="C11" s="56">
        <v>12780</v>
      </c>
      <c r="D11" s="58">
        <v>6390</v>
      </c>
      <c r="E11" s="61">
        <v>532.5</v>
      </c>
    </row>
    <row r="12" spans="1:5" ht="12.75">
      <c r="A12" s="31" t="s">
        <v>98</v>
      </c>
      <c r="B12" s="30">
        <v>2</v>
      </c>
      <c r="C12" s="56">
        <v>14760</v>
      </c>
      <c r="D12" s="58">
        <v>7380</v>
      </c>
      <c r="E12" s="61">
        <v>615</v>
      </c>
    </row>
    <row r="13" spans="1:5" ht="12.75">
      <c r="A13" s="31" t="s">
        <v>99</v>
      </c>
      <c r="B13" s="30">
        <v>6</v>
      </c>
      <c r="C13" s="56">
        <v>51480</v>
      </c>
      <c r="D13" s="58">
        <v>8580</v>
      </c>
      <c r="E13" s="61">
        <v>715</v>
      </c>
    </row>
    <row r="14" spans="1:5" ht="12.75">
      <c r="A14" s="31" t="s">
        <v>100</v>
      </c>
      <c r="B14" s="30">
        <v>1</v>
      </c>
      <c r="C14" s="65">
        <v>9780</v>
      </c>
      <c r="D14" s="58">
        <v>9780</v>
      </c>
      <c r="E14" s="61">
        <v>815</v>
      </c>
    </row>
    <row r="15" spans="1:5" ht="12.75">
      <c r="A15" s="31" t="s">
        <v>101</v>
      </c>
      <c r="B15" s="30">
        <v>2</v>
      </c>
      <c r="C15" s="65">
        <v>21960</v>
      </c>
      <c r="D15" s="58">
        <v>10980</v>
      </c>
      <c r="E15" s="61">
        <v>915</v>
      </c>
    </row>
    <row r="16" spans="1:5" ht="13.5" thickBot="1">
      <c r="A16" s="53" t="s">
        <v>124</v>
      </c>
      <c r="B16" s="35">
        <v>1</v>
      </c>
      <c r="C16" s="66">
        <v>60000</v>
      </c>
      <c r="D16" s="59">
        <v>12000</v>
      </c>
      <c r="E16" s="62">
        <v>1000</v>
      </c>
    </row>
    <row r="17" spans="1:3" ht="15.75" thickBot="1">
      <c r="A17" s="54" t="s">
        <v>102</v>
      </c>
      <c r="B17" s="55">
        <f>SUM(B9:B16)</f>
        <v>38</v>
      </c>
      <c r="C17" s="67">
        <f>SUM(C9:C16)</f>
        <v>300000</v>
      </c>
    </row>
    <row r="20" ht="13.5" thickBot="1"/>
    <row r="21" spans="1:3" ht="13.5" thickBot="1">
      <c r="A21" s="166" t="s">
        <v>0</v>
      </c>
      <c r="B21" s="218" t="s">
        <v>144</v>
      </c>
      <c r="C21" s="73"/>
    </row>
    <row r="22" spans="1:3" ht="13.5" thickBot="1">
      <c r="A22" s="166"/>
      <c r="B22" s="219"/>
      <c r="C22" s="73"/>
    </row>
    <row r="23" spans="1:9" ht="14.25" customHeight="1">
      <c r="A23" s="5" t="s">
        <v>2</v>
      </c>
      <c r="B23" s="88">
        <v>5460</v>
      </c>
      <c r="C23" s="73"/>
      <c r="D23" s="156" t="s">
        <v>143</v>
      </c>
      <c r="E23" s="157"/>
      <c r="F23" s="157"/>
      <c r="G23" s="157"/>
      <c r="H23" s="157"/>
      <c r="I23" s="158"/>
    </row>
    <row r="24" spans="1:9" ht="13.5">
      <c r="A24" s="3" t="s">
        <v>3</v>
      </c>
      <c r="B24" s="76">
        <v>5460</v>
      </c>
      <c r="C24" s="73"/>
      <c r="D24" s="200"/>
      <c r="E24" s="201"/>
      <c r="F24" s="201"/>
      <c r="G24" s="201"/>
      <c r="H24" s="201"/>
      <c r="I24" s="202"/>
    </row>
    <row r="25" spans="1:9" ht="14.25" thickBot="1">
      <c r="A25" s="3" t="s">
        <v>4</v>
      </c>
      <c r="B25" s="76">
        <v>5460</v>
      </c>
      <c r="C25" s="73"/>
      <c r="D25" s="159"/>
      <c r="E25" s="160"/>
      <c r="F25" s="160"/>
      <c r="G25" s="160"/>
      <c r="H25" s="160"/>
      <c r="I25" s="161"/>
    </row>
    <row r="26" spans="1:3" ht="13.5">
      <c r="A26" s="3" t="s">
        <v>5</v>
      </c>
      <c r="B26" s="76">
        <v>60000</v>
      </c>
      <c r="C26" s="73"/>
    </row>
    <row r="27" spans="1:3" ht="13.5">
      <c r="A27" s="3" t="s">
        <v>37</v>
      </c>
      <c r="B27" s="76">
        <v>5460</v>
      </c>
      <c r="C27" s="73"/>
    </row>
    <row r="28" spans="1:3" ht="13.5">
      <c r="A28" s="3" t="s">
        <v>6</v>
      </c>
      <c r="B28" s="76">
        <v>0</v>
      </c>
      <c r="C28" s="73"/>
    </row>
    <row r="29" spans="1:3" ht="13.5">
      <c r="A29" s="3" t="s">
        <v>7</v>
      </c>
      <c r="B29" s="76">
        <v>8580</v>
      </c>
      <c r="C29" s="73"/>
    </row>
    <row r="30" spans="1:3" ht="13.5">
      <c r="A30" s="3" t="s">
        <v>8</v>
      </c>
      <c r="B30" s="76">
        <v>5460</v>
      </c>
      <c r="C30" s="73"/>
    </row>
    <row r="31" spans="1:3" ht="13.5">
      <c r="A31" s="3" t="s">
        <v>9</v>
      </c>
      <c r="B31" s="76">
        <v>5460</v>
      </c>
      <c r="C31" s="73"/>
    </row>
    <row r="32" spans="1:3" ht="13.5">
      <c r="A32" s="3" t="s">
        <v>10</v>
      </c>
      <c r="B32" s="76">
        <v>5460</v>
      </c>
      <c r="C32" s="73"/>
    </row>
    <row r="33" spans="1:3" ht="13.5">
      <c r="A33" s="3" t="s">
        <v>11</v>
      </c>
      <c r="B33" s="76">
        <v>9780</v>
      </c>
      <c r="C33" s="73"/>
    </row>
    <row r="34" spans="1:3" ht="13.5">
      <c r="A34" s="3" t="s">
        <v>12</v>
      </c>
      <c r="B34" s="76">
        <v>5460</v>
      </c>
      <c r="C34" s="73"/>
    </row>
    <row r="35" spans="1:3" ht="13.5">
      <c r="A35" s="3" t="s">
        <v>38</v>
      </c>
      <c r="B35" s="76">
        <v>5460</v>
      </c>
      <c r="C35" s="73"/>
    </row>
    <row r="36" spans="1:3" ht="13.5">
      <c r="A36" s="3" t="s">
        <v>13</v>
      </c>
      <c r="B36" s="76">
        <v>5460</v>
      </c>
      <c r="C36" s="73"/>
    </row>
    <row r="37" spans="1:3" ht="13.5">
      <c r="A37" s="3" t="s">
        <v>14</v>
      </c>
      <c r="B37" s="76">
        <v>7380</v>
      </c>
      <c r="C37" s="73"/>
    </row>
    <row r="38" spans="1:3" ht="13.5">
      <c r="A38" s="3" t="s">
        <v>15</v>
      </c>
      <c r="B38" s="76">
        <v>0</v>
      </c>
      <c r="C38" s="73"/>
    </row>
    <row r="39" spans="1:3" ht="13.5">
      <c r="A39" s="3" t="s">
        <v>120</v>
      </c>
      <c r="B39" s="76">
        <v>3660</v>
      </c>
      <c r="C39" s="73"/>
    </row>
    <row r="40" spans="1:3" ht="13.5">
      <c r="A40" s="3" t="s">
        <v>39</v>
      </c>
      <c r="B40" s="76">
        <v>5460</v>
      </c>
      <c r="C40" s="73"/>
    </row>
    <row r="41" spans="1:3" ht="13.5">
      <c r="A41" s="3" t="s">
        <v>16</v>
      </c>
      <c r="B41" s="76">
        <v>5460</v>
      </c>
      <c r="C41" s="73"/>
    </row>
    <row r="42" spans="1:3" ht="13.5">
      <c r="A42" s="3" t="s">
        <v>17</v>
      </c>
      <c r="B42" s="76">
        <v>8580</v>
      </c>
      <c r="C42" s="73"/>
    </row>
    <row r="43" spans="1:3" ht="13.5">
      <c r="A43" s="3" t="s">
        <v>18</v>
      </c>
      <c r="B43" s="76">
        <v>10980</v>
      </c>
      <c r="C43" s="73"/>
    </row>
    <row r="44" spans="1:3" ht="13.5">
      <c r="A44" s="3" t="s">
        <v>19</v>
      </c>
      <c r="B44" s="76">
        <v>8580</v>
      </c>
      <c r="C44" s="73"/>
    </row>
    <row r="45" spans="1:3" ht="13.5">
      <c r="A45" s="3" t="s">
        <v>20</v>
      </c>
      <c r="B45" s="76">
        <v>5460</v>
      </c>
      <c r="C45" s="73"/>
    </row>
    <row r="46" spans="1:3" ht="13.5">
      <c r="A46" s="3" t="s">
        <v>115</v>
      </c>
      <c r="B46" s="76">
        <v>5460</v>
      </c>
      <c r="C46" s="73"/>
    </row>
    <row r="47" spans="1:3" ht="13.5">
      <c r="A47" s="3" t="s">
        <v>21</v>
      </c>
      <c r="B47" s="76">
        <v>5460</v>
      </c>
      <c r="C47" s="73"/>
    </row>
    <row r="48" spans="1:3" ht="13.5">
      <c r="A48" s="3" t="s">
        <v>22</v>
      </c>
      <c r="B48" s="76">
        <v>8580</v>
      </c>
      <c r="C48" s="73"/>
    </row>
    <row r="49" spans="1:3" ht="13.5">
      <c r="A49" s="3" t="s">
        <v>23</v>
      </c>
      <c r="B49" s="76">
        <v>5460</v>
      </c>
      <c r="C49" s="73"/>
    </row>
    <row r="50" spans="1:3" ht="13.5">
      <c r="A50" s="3" t="s">
        <v>24</v>
      </c>
      <c r="B50" s="76">
        <v>5460</v>
      </c>
      <c r="C50" s="73"/>
    </row>
    <row r="51" spans="1:3" ht="13.5">
      <c r="A51" s="3" t="s">
        <v>25</v>
      </c>
      <c r="B51" s="76">
        <v>8580</v>
      </c>
      <c r="C51" s="73"/>
    </row>
    <row r="52" spans="1:3" ht="13.5">
      <c r="A52" s="3" t="s">
        <v>26</v>
      </c>
      <c r="B52" s="76">
        <v>5460</v>
      </c>
      <c r="C52" s="73"/>
    </row>
    <row r="53" spans="1:3" ht="13.5">
      <c r="A53" s="3" t="s">
        <v>27</v>
      </c>
      <c r="B53" s="76">
        <v>6390</v>
      </c>
      <c r="C53" s="73"/>
    </row>
    <row r="54" spans="1:3" ht="13.5">
      <c r="A54" s="3" t="s">
        <v>28</v>
      </c>
      <c r="B54" s="76">
        <v>6390</v>
      </c>
      <c r="C54" s="73"/>
    </row>
    <row r="55" spans="1:3" ht="13.5">
      <c r="A55" s="3" t="s">
        <v>29</v>
      </c>
      <c r="B55" s="76">
        <v>7380</v>
      </c>
      <c r="C55" s="73"/>
    </row>
    <row r="56" spans="1:3" ht="13.5">
      <c r="A56" s="3" t="s">
        <v>30</v>
      </c>
      <c r="B56" s="76">
        <v>5460</v>
      </c>
      <c r="C56" s="73"/>
    </row>
    <row r="57" spans="1:3" ht="13.5">
      <c r="A57" s="3" t="s">
        <v>31</v>
      </c>
      <c r="B57" s="76">
        <v>5460</v>
      </c>
      <c r="C57" s="73"/>
    </row>
    <row r="58" spans="1:3" ht="13.5">
      <c r="A58" s="3" t="s">
        <v>32</v>
      </c>
      <c r="B58" s="76">
        <v>5460</v>
      </c>
      <c r="C58" s="73"/>
    </row>
    <row r="59" spans="1:3" ht="13.5">
      <c r="A59" s="3" t="s">
        <v>40</v>
      </c>
      <c r="B59" s="76">
        <v>5460</v>
      </c>
      <c r="C59" s="73"/>
    </row>
    <row r="60" spans="1:3" ht="13.5">
      <c r="A60" s="3" t="s">
        <v>33</v>
      </c>
      <c r="B60" s="76">
        <v>8580</v>
      </c>
      <c r="C60" s="73"/>
    </row>
    <row r="61" spans="1:3" ht="13.5">
      <c r="A61" s="3" t="s">
        <v>34</v>
      </c>
      <c r="B61" s="76">
        <v>10980</v>
      </c>
      <c r="C61" s="73"/>
    </row>
    <row r="62" spans="1:3" ht="14.25" thickBot="1">
      <c r="A62" s="4" t="s">
        <v>35</v>
      </c>
      <c r="B62" s="76">
        <v>5460</v>
      </c>
      <c r="C62" s="73"/>
    </row>
    <row r="63" spans="1:3" ht="14.25" thickBot="1">
      <c r="A63" s="6" t="s">
        <v>1</v>
      </c>
      <c r="B63" s="74">
        <f>SUM(B23:B62)</f>
        <v>300000</v>
      </c>
      <c r="C63" s="73"/>
    </row>
  </sheetData>
  <sheetProtection/>
  <mergeCells count="8">
    <mergeCell ref="D23:I25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2019-01-16T09:47:15Z</cp:lastPrinted>
  <dcterms:created xsi:type="dcterms:W3CDTF">2006-11-24T12:02:07Z</dcterms:created>
  <dcterms:modified xsi:type="dcterms:W3CDTF">2021-03-19T14:22:39Z</dcterms:modified>
  <cp:category/>
  <cp:version/>
  <cp:contentType/>
  <cp:contentStatus/>
</cp:coreProperties>
</file>