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firstSheet="1" activeTab="2"/>
  </bookViews>
  <sheets>
    <sheet name="náklady DSO 2021 + výhled 2022" sheetId="1" r:id="rId1"/>
    <sheet name="2022 zaměstnanci a účetnictví" sheetId="2" r:id="rId2"/>
    <sheet name="členské příspěvky" sheetId="3" r:id="rId3"/>
    <sheet name="Financování GDPR" sheetId="4" r:id="rId4"/>
    <sheet name="Platný ceník + aktualizace" sheetId="5" r:id="rId5"/>
  </sheets>
  <definedNames/>
  <calcPr fullCalcOnLoad="1"/>
</workbook>
</file>

<file path=xl/sharedStrings.xml><?xml version="1.0" encoding="utf-8"?>
<sst xmlns="http://schemas.openxmlformats.org/spreadsheetml/2006/main" count="216" uniqueCount="162">
  <si>
    <t>Obec</t>
  </si>
  <si>
    <t>Celkem</t>
  </si>
  <si>
    <t>Blažkov</t>
  </si>
  <si>
    <t>Bohuňov</t>
  </si>
  <si>
    <t>Bukov</t>
  </si>
  <si>
    <t>Bystřice nad Pernštejnem</t>
  </si>
  <si>
    <t>Dalečín</t>
  </si>
  <si>
    <t>Dolní Rožínka</t>
  </si>
  <si>
    <t>Horní Rožínka</t>
  </si>
  <si>
    <t>Chlum-Korouhvice</t>
  </si>
  <si>
    <t>Koroužné</t>
  </si>
  <si>
    <t>Lísek</t>
  </si>
  <si>
    <t>Milasín</t>
  </si>
  <si>
    <t>Nyklovice</t>
  </si>
  <si>
    <t>Písečné</t>
  </si>
  <si>
    <t>Prosetín</t>
  </si>
  <si>
    <t>Rodkov</t>
  </si>
  <si>
    <t>Rovečné</t>
  </si>
  <si>
    <t>Rozsochy</t>
  </si>
  <si>
    <t>Rožná</t>
  </si>
  <si>
    <t>Sejřek</t>
  </si>
  <si>
    <t>Strachujov</t>
  </si>
  <si>
    <t>Strážek</t>
  </si>
  <si>
    <t>Střítež</t>
  </si>
  <si>
    <t>Sulkovec</t>
  </si>
  <si>
    <t>Štěpánov nad Svratkou</t>
  </si>
  <si>
    <t>Ubušínek</t>
  </si>
  <si>
    <t>Ujčov</t>
  </si>
  <si>
    <t>Unčín</t>
  </si>
  <si>
    <t>Věchnov</t>
  </si>
  <si>
    <t>Velké Janovice</t>
  </si>
  <si>
    <t>Velké Tresné</t>
  </si>
  <si>
    <t>Věstín</t>
  </si>
  <si>
    <t>Vír</t>
  </si>
  <si>
    <t>Zvole</t>
  </si>
  <si>
    <t>Ždánice</t>
  </si>
  <si>
    <t>Členské příspěvky obcí Mikroregionu Bystřicko</t>
  </si>
  <si>
    <t>Býšovec</t>
  </si>
  <si>
    <t>Moravecké Pavlovice</t>
  </si>
  <si>
    <t>Radkov</t>
  </si>
  <si>
    <t>Věžná</t>
  </si>
  <si>
    <t>celkem</t>
  </si>
  <si>
    <t>Příspěvek (částka i do rozpočtu)</t>
  </si>
  <si>
    <r>
      <t xml:space="preserve">Obyvatel </t>
    </r>
    <r>
      <rPr>
        <i/>
        <sz val="10"/>
        <rFont val="Arial"/>
        <family val="2"/>
      </rPr>
      <t>počet</t>
    </r>
  </si>
  <si>
    <t>rozdíl</t>
  </si>
  <si>
    <r>
      <t xml:space="preserve">Obcím zasláno elektronicky jako samostatné dopisy dne </t>
    </r>
    <r>
      <rPr>
        <b/>
        <sz val="10"/>
        <color indexed="10"/>
        <rFont val="Arial"/>
        <family val="2"/>
      </rPr>
      <t xml:space="preserve">xxx. </t>
    </r>
  </si>
  <si>
    <t>počet měsíců</t>
  </si>
  <si>
    <t>Náklady na projekty DSO</t>
  </si>
  <si>
    <t>projekt</t>
  </si>
  <si>
    <t>náklady celkem</t>
  </si>
  <si>
    <t>dotace</t>
  </si>
  <si>
    <t>náklady DSO</t>
  </si>
  <si>
    <t>BČD</t>
  </si>
  <si>
    <t>LK</t>
  </si>
  <si>
    <t>HBH</t>
  </si>
  <si>
    <t>Slováci</t>
  </si>
  <si>
    <t>Náklady na provoz MAS</t>
  </si>
  <si>
    <t>počet obyvatel</t>
  </si>
  <si>
    <t>Náklady celkem</t>
  </si>
  <si>
    <t>náklady na obyvatele v Kč</t>
  </si>
  <si>
    <t>náklad</t>
  </si>
  <si>
    <t>částka</t>
  </si>
  <si>
    <t>Nositel tradic</t>
  </si>
  <si>
    <t>Kumšt</t>
  </si>
  <si>
    <t>pojistka, materál, BÚ, pošta</t>
  </si>
  <si>
    <t>publikování Bystřicko</t>
  </si>
  <si>
    <t>IT</t>
  </si>
  <si>
    <t>Zpracování žádosti o dotaci pro členy - Kraj Vysočina</t>
  </si>
  <si>
    <t>Zpracování žádosti o dotaci pro nečleny  - Kraj Vysočina</t>
  </si>
  <si>
    <t>Zrpacování strategických a rozvojových dokumentů pro členy</t>
  </si>
  <si>
    <t>Zrpacování strategických a rozvojových dokumentů pro nečleny</t>
  </si>
  <si>
    <t>Zpracování VZMR na služby a dodávky pro členy</t>
  </si>
  <si>
    <t>Zpracování VZMR na služby a dodávky pro nečleny</t>
  </si>
  <si>
    <t>Zpracování VZMR na stavební práce pro členy</t>
  </si>
  <si>
    <t>Zpracování VZMR na stavební práce pro nečleny</t>
  </si>
  <si>
    <t xml:space="preserve">Zrpacování studie proveditelnosti pro členy </t>
  </si>
  <si>
    <t xml:space="preserve">Zrpacování studie proveditelnosti pro nečleny </t>
  </si>
  <si>
    <t>Pronájem velkého hradu pro členy</t>
  </si>
  <si>
    <t>Pronájem velkého hradu pro nečleny</t>
  </si>
  <si>
    <t>Pronájem párty stanu pro členy</t>
  </si>
  <si>
    <t>Pronáje párty stanu pro nečleny</t>
  </si>
  <si>
    <t>Pronájem malého hradu a tramoplíny pro členy</t>
  </si>
  <si>
    <t>Pronájem malého hradu a tramoplíny pro nečleny</t>
  </si>
  <si>
    <t>Cena v Kč</t>
  </si>
  <si>
    <t>Ceník služeb - služba</t>
  </si>
  <si>
    <t>kategorie obce</t>
  </si>
  <si>
    <t xml:space="preserve">počet </t>
  </si>
  <si>
    <t>obec s uvolněným starostou</t>
  </si>
  <si>
    <t>obec s neuvolněným starostou + 1 subjekt</t>
  </si>
  <si>
    <t>obec s uvolněným starostou + 1 subjekt</t>
  </si>
  <si>
    <t>obec s neuvolněným starostou + 2 subjekty</t>
  </si>
  <si>
    <t>obec s uvolněným starostou + 2 subjekty</t>
  </si>
  <si>
    <t xml:space="preserve">Celkem </t>
  </si>
  <si>
    <t>měsíc/subjekt</t>
  </si>
  <si>
    <t>položky</t>
  </si>
  <si>
    <t>měsíční náklady zaměstnanec</t>
  </si>
  <si>
    <t>účetnictví</t>
  </si>
  <si>
    <t>Skorotice</t>
  </si>
  <si>
    <t>rok/subjekt</t>
  </si>
  <si>
    <t>obec s neuvolněným starostou</t>
  </si>
  <si>
    <t>město Bystřice n.P., ZUŠ, MŠ a 2xZŠ</t>
  </si>
  <si>
    <t>Zájezd</t>
  </si>
  <si>
    <t>DPP - Benová</t>
  </si>
  <si>
    <t xml:space="preserve"> 1 celý úvazek + DPP + účetnictví</t>
  </si>
  <si>
    <t>2% z celkových nákladů projektu (do 1 mil Kč včetně) + 1% z nákladů nad stanovený limit 1 mil Kč</t>
  </si>
  <si>
    <t xml:space="preserve">Náklady na provoz DSO - zatím odhadem </t>
  </si>
  <si>
    <t>mimořádné členské</t>
  </si>
  <si>
    <t>skutečnost koncem roku</t>
  </si>
  <si>
    <t>Příslušné % bude vybíráno ihned po schválení dotace dle uvedeného ceníku služeb.</t>
  </si>
  <si>
    <t>pověřenec - 38 obcí</t>
  </si>
  <si>
    <t>Pověřenec - 38 obcí</t>
  </si>
  <si>
    <t>v rámci příspěvku 62 Kč / obyvatele</t>
  </si>
  <si>
    <t xml:space="preserve"> příspěvek ve výši 62,- Kč/osoba </t>
  </si>
  <si>
    <t>2021 (62 Kč)</t>
  </si>
  <si>
    <t>ZŠ Dalečín</t>
  </si>
  <si>
    <t>Dalečín (jen ZŠ)</t>
  </si>
  <si>
    <t>Zpracování žádosti o dotaci pro členy  - národní (MMR,..)</t>
  </si>
  <si>
    <t>Aktualizace strategických a rozvojových dokumentů pro členy</t>
  </si>
  <si>
    <t>Aktualizace strategických a rozvojových dokumentů pro nečleny</t>
  </si>
  <si>
    <t>zpracování žádosti o dotaci pro nečleny  - národní (MMR,..)</t>
  </si>
  <si>
    <t>Administrace schválené žádosti do ZVA  - národní (MMR,..)</t>
  </si>
  <si>
    <t>Administrace schválené žádosti do ZVA pro nečleny  - národní (MMR,..)</t>
  </si>
  <si>
    <t>2% z cel. nákl. (do 1 mil Kč) + 1% z nákladů nad limit 1 mil. Kč</t>
  </si>
  <si>
    <t>3% z cel. nákl. (do 1 mil Kč) + 2% z nákladů nad limit 1 mil. Kč</t>
  </si>
  <si>
    <t>pro rok 2022</t>
  </si>
  <si>
    <t>Členské příspěvky v roce 2021</t>
  </si>
  <si>
    <t>Rozdíl (2022-2021)</t>
  </si>
  <si>
    <r>
      <t>Uvedený počet obyvatel jednotlivých členských obcí mikroregionu Bystřicko</t>
    </r>
    <r>
      <rPr>
        <sz val="10"/>
        <rFont val="Arial"/>
        <family val="2"/>
      </rPr>
      <t xml:space="preserve"> vychází z dokumentu </t>
    </r>
    <r>
      <rPr>
        <i/>
        <sz val="10"/>
        <rFont val="Arial"/>
        <family val="2"/>
      </rPr>
      <t>Počet obyvatel v obcích - k 1.1.2021</t>
    </r>
    <r>
      <rPr>
        <sz val="10"/>
        <rFont val="Arial"/>
        <family val="2"/>
      </rPr>
      <t>, který je umístění na webových stránkách ČSÚ na adrese:https://www.czso.cz/csu/czso/pocet-obyvatel-v-obcich-k-112021</t>
    </r>
  </si>
  <si>
    <t>2022 (62 Kč)</t>
  </si>
  <si>
    <t>194 884 / 38 = 5129 Kč</t>
  </si>
  <si>
    <t>kompenzace obcí za Bystřici pro rok 2022</t>
  </si>
  <si>
    <t>Další žádosti pro členy -  MAS, EU</t>
  </si>
  <si>
    <t>Další žádosti pro nečleny - MAS, EU</t>
  </si>
  <si>
    <t>rok 2022 - MB</t>
  </si>
  <si>
    <t>Náklady od 1.1.2022 - 31.12.2022</t>
  </si>
  <si>
    <t>1 úvazek: 46 830 superhrubá, 35 000 hrubá, 28 220 čistá</t>
  </si>
  <si>
    <t>výše členských příspěvků - 62 Kč</t>
  </si>
  <si>
    <t>po odečtení nákladů na zaměstnance</t>
  </si>
  <si>
    <t>Náklady celkem na projekty v roce 2021</t>
  </si>
  <si>
    <t>změna financování bez dotace KV</t>
  </si>
  <si>
    <t>neuskutečněno</t>
  </si>
  <si>
    <t>Náklady celkem na provoz 2021</t>
  </si>
  <si>
    <t>zatím v realizaci, nahlášeno 57 čtení</t>
  </si>
  <si>
    <t>Náklady na provoz Koruny Vysočiny</t>
  </si>
  <si>
    <t>DPP Samková: srpen - září</t>
  </si>
  <si>
    <t>bez BnP a některých obcí z DSO Pernštejn</t>
  </si>
  <si>
    <t>školení, pohoštění</t>
  </si>
  <si>
    <t xml:space="preserve">Oprava atrakcí </t>
  </si>
  <si>
    <t>po odečtu nákladů na níže uvedené položky</t>
  </si>
  <si>
    <t>po přičtení příjmů z vybavení a ceníku služeb</t>
  </si>
  <si>
    <t>Pozn. uvedené částky neobsahují financování GDPR, bude vybíráno v rámci neinvestičního transferu od obcí a to 1 x ročně (viz. list Financování GDPR)</t>
  </si>
  <si>
    <t>neinvestiční transfer obce</t>
  </si>
  <si>
    <t>Pronájem nůžkového stanu 3 x 4,5m pro členy</t>
  </si>
  <si>
    <t>Pronájem nůžkového stanu 3 x 4,5m pro nečleny</t>
  </si>
  <si>
    <t>neinvestiční transfer obce celkem (GDPR + strop)</t>
  </si>
  <si>
    <t>Členský příspěvěk se stropem pro Bystřici</t>
  </si>
  <si>
    <t>62 Kč/ob. + 5129 Kč</t>
  </si>
  <si>
    <t>zatím chybí finální částka za ceník  - žádosti do konce roku (změna v řádu tisícovek)</t>
  </si>
  <si>
    <t>bylo 6000, navrženo navýšení na 7000 (zyšující se agenda)</t>
  </si>
  <si>
    <t>zbývá na pokrytí výdajů níže, započítáno i navýšení pro paní účetní (12 tis. za rok)</t>
  </si>
  <si>
    <t>38 obcí + 21 škol a školek = 59 subjektů celkem</t>
  </si>
  <si>
    <t>průměrně 434 Kč měsíc/subjekt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</si>
</sst>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_ ;\-#,##0\ "/>
    <numFmt numFmtId="171" formatCode="#,##0\ &quot;Kč&quot;"/>
    <numFmt numFmtId="172" formatCode="[$-405]dddd\ d\.\ mmmm\ yyyy"/>
    <numFmt numFmtId="173" formatCode="[$¥€-2]\ #\ ##,000_);[Red]\([$€-2]\ #\ ##,000\)"/>
    <numFmt numFmtId="174" formatCode="0.0000"/>
    <numFmt numFmtId="175" formatCode="0.000"/>
    <numFmt numFmtId="176" formatCode="#,##0_ ;[Red]\-#,##0\ "/>
  </numFmts>
  <fonts count="78">
    <font>
      <sz val="10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b/>
      <sz val="10"/>
      <color indexed="10"/>
      <name val="Arial"/>
      <family val="2"/>
    </font>
    <font>
      <b/>
      <sz val="11"/>
      <name val="Arial CE"/>
      <family val="0"/>
    </font>
    <font>
      <b/>
      <sz val="18"/>
      <name val="Arial CE"/>
      <family val="0"/>
    </font>
    <font>
      <sz val="11"/>
      <name val="Arial CE"/>
      <family val="0"/>
    </font>
    <font>
      <b/>
      <sz val="14"/>
      <name val="Arial"/>
      <family val="2"/>
    </font>
    <font>
      <b/>
      <sz val="18"/>
      <name val="Arial"/>
      <family val="2"/>
    </font>
    <font>
      <sz val="11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62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 CE"/>
      <family val="0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  <font>
      <b/>
      <sz val="12"/>
      <color rgb="FFFF0000"/>
      <name val="Arial CE"/>
      <family val="0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theme="4" tint="-0.24997000396251678"/>
      <name val="Arial"/>
      <family val="2"/>
    </font>
    <font>
      <b/>
      <i/>
      <sz val="10"/>
      <color rgb="FFFF0000"/>
      <name val="Arial"/>
      <family val="2"/>
    </font>
    <font>
      <b/>
      <u val="single"/>
      <sz val="12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36" applyAlignment="1" applyProtection="1">
      <alignment/>
      <protection/>
    </xf>
    <xf numFmtId="3" fontId="2" fillId="0" borderId="10" xfId="0" applyNumberFormat="1" applyFont="1" applyBorder="1" applyAlignment="1">
      <alignment horizontal="right"/>
    </xf>
    <xf numFmtId="3" fontId="3" fillId="34" borderId="12" xfId="0" applyNumberFormat="1" applyFont="1" applyFill="1" applyBorder="1" applyAlignment="1">
      <alignment horizontal="right"/>
    </xf>
    <xf numFmtId="3" fontId="2" fillId="34" borderId="13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3" fillId="34" borderId="14" xfId="0" applyNumberFormat="1" applyFont="1" applyFill="1" applyBorder="1" applyAlignment="1">
      <alignment horizontal="right"/>
    </xf>
    <xf numFmtId="0" fontId="6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2" fillId="35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6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15" xfId="0" applyFont="1" applyBorder="1" applyAlignment="1">
      <alignment/>
    </xf>
    <xf numFmtId="0" fontId="67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/>
    </xf>
    <xf numFmtId="8" fontId="68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69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70" fillId="0" borderId="0" xfId="0" applyFont="1" applyAlignment="1">
      <alignment/>
    </xf>
    <xf numFmtId="0" fontId="71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36" borderId="25" xfId="0" applyFill="1" applyBorder="1" applyAlignment="1">
      <alignment/>
    </xf>
    <xf numFmtId="0" fontId="4" fillId="36" borderId="26" xfId="0" applyFont="1" applyFill="1" applyBorder="1" applyAlignment="1">
      <alignment horizontal="center"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30" xfId="0" applyFill="1" applyBorder="1" applyAlignment="1">
      <alignment/>
    </xf>
    <xf numFmtId="0" fontId="4" fillId="36" borderId="31" xfId="0" applyFont="1" applyFill="1" applyBorder="1" applyAlignment="1">
      <alignment horizontal="center"/>
    </xf>
    <xf numFmtId="0" fontId="0" fillId="36" borderId="32" xfId="0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36" borderId="33" xfId="0" applyFill="1" applyBorder="1" applyAlignment="1">
      <alignment/>
    </xf>
    <xf numFmtId="0" fontId="69" fillId="36" borderId="34" xfId="0" applyFont="1" applyFill="1" applyBorder="1" applyAlignment="1">
      <alignment/>
    </xf>
    <xf numFmtId="0" fontId="67" fillId="0" borderId="35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3" fontId="7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3" fillId="0" borderId="0" xfId="0" applyFont="1" applyFill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6" fillId="37" borderId="0" xfId="0" applyFont="1" applyFill="1" applyAlignment="1">
      <alignment/>
    </xf>
    <xf numFmtId="13" fontId="0" fillId="0" borderId="0" xfId="0" applyNumberFormat="1" applyAlignment="1">
      <alignment/>
    </xf>
    <xf numFmtId="8" fontId="74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3" fontId="74" fillId="35" borderId="13" xfId="0" applyNumberFormat="1" applyFont="1" applyFill="1" applyBorder="1" applyAlignment="1">
      <alignment horizontal="right" vertical="center"/>
    </xf>
    <xf numFmtId="0" fontId="0" fillId="38" borderId="0" xfId="0" applyFill="1" applyAlignment="1">
      <alignment/>
    </xf>
    <xf numFmtId="0" fontId="6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2" fillId="38" borderId="13" xfId="0" applyNumberFormat="1" applyFont="1" applyFill="1" applyBorder="1" applyAlignment="1">
      <alignment horizontal="right" vertical="center"/>
    </xf>
    <xf numFmtId="0" fontId="6" fillId="38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9" xfId="0" applyNumberFormat="1" applyBorder="1" applyAlignment="1">
      <alignment/>
    </xf>
    <xf numFmtId="0" fontId="2" fillId="0" borderId="36" xfId="0" applyFont="1" applyBorder="1" applyAlignment="1">
      <alignment/>
    </xf>
    <xf numFmtId="0" fontId="75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39" borderId="0" xfId="0" applyFont="1" applyFill="1" applyAlignment="1">
      <alignment/>
    </xf>
    <xf numFmtId="0" fontId="0" fillId="40" borderId="10" xfId="0" applyFill="1" applyBorder="1" applyAlignment="1">
      <alignment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0" xfId="0" applyFont="1" applyBorder="1" applyAlignment="1">
      <alignment/>
    </xf>
    <xf numFmtId="0" fontId="6" fillId="39" borderId="13" xfId="0" applyFont="1" applyFill="1" applyBorder="1" applyAlignment="1">
      <alignment horizontal="center" vertical="center" wrapText="1"/>
    </xf>
    <xf numFmtId="3" fontId="70" fillId="0" borderId="35" xfId="0" applyNumberFormat="1" applyFont="1" applyBorder="1" applyAlignment="1">
      <alignment/>
    </xf>
    <xf numFmtId="3" fontId="70" fillId="0" borderId="15" xfId="0" applyNumberFormat="1" applyFont="1" applyBorder="1" applyAlignment="1">
      <alignment/>
    </xf>
    <xf numFmtId="3" fontId="6" fillId="39" borderId="15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176" fontId="11" fillId="0" borderId="37" xfId="0" applyNumberFormat="1" applyFont="1" applyFill="1" applyBorder="1" applyAlignment="1">
      <alignment horizontal="center" vertical="center" wrapText="1"/>
    </xf>
    <xf numFmtId="176" fontId="11" fillId="0" borderId="19" xfId="0" applyNumberFormat="1" applyFont="1" applyFill="1" applyBorder="1" applyAlignment="1">
      <alignment horizontal="center" vertical="center" wrapText="1"/>
    </xf>
    <xf numFmtId="176" fontId="11" fillId="0" borderId="21" xfId="0" applyNumberFormat="1" applyFont="1" applyFill="1" applyBorder="1" applyAlignment="1">
      <alignment horizontal="center" vertical="center" wrapText="1"/>
    </xf>
    <xf numFmtId="3" fontId="74" fillId="35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3" fontId="70" fillId="0" borderId="38" xfId="0" applyNumberFormat="1" applyFont="1" applyFill="1" applyBorder="1" applyAlignment="1">
      <alignment horizontal="center"/>
    </xf>
    <xf numFmtId="3" fontId="70" fillId="0" borderId="2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6" fillId="0" borderId="12" xfId="0" applyNumberFormat="1" applyFont="1" applyBorder="1" applyAlignment="1">
      <alignment/>
    </xf>
    <xf numFmtId="6" fontId="11" fillId="33" borderId="13" xfId="0" applyNumberFormat="1" applyFont="1" applyFill="1" applyBorder="1" applyAlignment="1">
      <alignment horizontal="center" vertical="center" wrapText="1"/>
    </xf>
    <xf numFmtId="0" fontId="0" fillId="38" borderId="0" xfId="0" applyFont="1" applyFill="1" applyAlignment="1">
      <alignment/>
    </xf>
    <xf numFmtId="0" fontId="0" fillId="39" borderId="0" xfId="0" applyFill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3" fontId="72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/>
    </xf>
    <xf numFmtId="3" fontId="6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3" fontId="18" fillId="0" borderId="52" xfId="0" applyNumberFormat="1" applyFont="1" applyBorder="1" applyAlignment="1">
      <alignment horizontal="center" vertical="center" wrapText="1"/>
    </xf>
    <xf numFmtId="3" fontId="18" fillId="0" borderId="53" xfId="0" applyNumberFormat="1" applyFont="1" applyBorder="1" applyAlignment="1">
      <alignment horizontal="center" vertical="center" wrapText="1"/>
    </xf>
    <xf numFmtId="3" fontId="68" fillId="0" borderId="39" xfId="0" applyNumberFormat="1" applyFont="1" applyBorder="1" applyAlignment="1">
      <alignment horizontal="center"/>
    </xf>
    <xf numFmtId="3" fontId="68" fillId="0" borderId="42" xfId="0" applyNumberFormat="1" applyFont="1" applyBorder="1" applyAlignment="1">
      <alignment horizontal="center"/>
    </xf>
    <xf numFmtId="3" fontId="72" fillId="0" borderId="39" xfId="0" applyNumberFormat="1" applyFont="1" applyBorder="1" applyAlignment="1">
      <alignment horizontal="center"/>
    </xf>
    <xf numFmtId="3" fontId="72" fillId="0" borderId="42" xfId="0" applyNumberFormat="1" applyFont="1" applyBorder="1" applyAlignment="1">
      <alignment horizontal="center"/>
    </xf>
    <xf numFmtId="0" fontId="20" fillId="39" borderId="52" xfId="0" applyFont="1" applyFill="1" applyBorder="1" applyAlignment="1">
      <alignment horizontal="center" vertical="center"/>
    </xf>
    <xf numFmtId="0" fontId="20" fillId="39" borderId="54" xfId="0" applyFont="1" applyFill="1" applyBorder="1" applyAlignment="1">
      <alignment horizontal="center" vertical="center"/>
    </xf>
    <xf numFmtId="0" fontId="20" fillId="39" borderId="53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/>
    </xf>
    <xf numFmtId="3" fontId="18" fillId="0" borderId="57" xfId="0" applyNumberFormat="1" applyFont="1" applyBorder="1" applyAlignment="1">
      <alignment horizontal="center"/>
    </xf>
    <xf numFmtId="3" fontId="18" fillId="38" borderId="52" xfId="0" applyNumberFormat="1" applyFont="1" applyFill="1" applyBorder="1" applyAlignment="1">
      <alignment horizontal="center"/>
    </xf>
    <xf numFmtId="3" fontId="18" fillId="38" borderId="53" xfId="0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5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8" borderId="0" xfId="0" applyFont="1" applyFill="1" applyAlignment="1">
      <alignment horizontal="center"/>
    </xf>
    <xf numFmtId="0" fontId="5" fillId="0" borderId="0" xfId="36" applyAlignment="1" applyProtection="1">
      <alignment horizontal="center"/>
      <protection/>
    </xf>
    <xf numFmtId="0" fontId="6" fillId="34" borderId="5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6" fontId="76" fillId="33" borderId="35" xfId="0" applyNumberFormat="1" applyFont="1" applyFill="1" applyBorder="1" applyAlignment="1">
      <alignment horizontal="center" vertical="center" wrapText="1"/>
    </xf>
    <xf numFmtId="6" fontId="76" fillId="33" borderId="59" xfId="0" applyNumberFormat="1" applyFont="1" applyFill="1" applyBorder="1" applyAlignment="1">
      <alignment horizontal="center" vertical="center" wrapText="1"/>
    </xf>
    <xf numFmtId="3" fontId="77" fillId="0" borderId="52" xfId="0" applyNumberFormat="1" applyFont="1" applyBorder="1" applyAlignment="1">
      <alignment horizontal="center"/>
    </xf>
    <xf numFmtId="3" fontId="77" fillId="0" borderId="53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3" fontId="18" fillId="0" borderId="60" xfId="0" applyNumberFormat="1" applyFont="1" applyBorder="1" applyAlignment="1">
      <alignment horizontal="center"/>
    </xf>
    <xf numFmtId="0" fontId="72" fillId="38" borderId="40" xfId="0" applyFont="1" applyFill="1" applyBorder="1" applyAlignment="1">
      <alignment horizontal="center" vertical="center"/>
    </xf>
    <xf numFmtId="0" fontId="72" fillId="38" borderId="42" xfId="0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6" fontId="11" fillId="33" borderId="35" xfId="0" applyNumberFormat="1" applyFont="1" applyFill="1" applyBorder="1" applyAlignment="1">
      <alignment horizontal="center" vertical="center" wrapText="1"/>
    </xf>
    <xf numFmtId="6" fontId="11" fillId="33" borderId="59" xfId="0" applyNumberFormat="1" applyFont="1" applyFill="1" applyBorder="1" applyAlignment="1">
      <alignment horizontal="center" vertical="center" wrapText="1"/>
    </xf>
    <xf numFmtId="0" fontId="67" fillId="0" borderId="16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60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70" fillId="0" borderId="58" xfId="0" applyFont="1" applyBorder="1" applyAlignment="1">
      <alignment horizontal="center"/>
    </xf>
    <xf numFmtId="0" fontId="70" fillId="0" borderId="57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6" fillId="0" borderId="54" xfId="0" applyNumberFormat="1" applyFont="1" applyBorder="1" applyAlignment="1">
      <alignment horizontal="center"/>
    </xf>
    <xf numFmtId="3" fontId="6" fillId="0" borderId="53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0" fontId="2" fillId="38" borderId="61" xfId="0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horizontal="center" vertical="center"/>
    </xf>
    <xf numFmtId="0" fontId="2" fillId="38" borderId="51" xfId="0" applyFont="1" applyFill="1" applyBorder="1" applyAlignment="1">
      <alignment horizontal="center" vertical="center"/>
    </xf>
    <xf numFmtId="0" fontId="2" fillId="38" borderId="30" xfId="0" applyFont="1" applyFill="1" applyBorder="1" applyAlignment="1">
      <alignment horizontal="center" vertical="center"/>
    </xf>
    <xf numFmtId="0" fontId="4" fillId="38" borderId="46" xfId="0" applyFont="1" applyFill="1" applyBorder="1" applyAlignment="1">
      <alignment horizontal="center" vertical="center"/>
    </xf>
    <xf numFmtId="0" fontId="4" fillId="38" borderId="47" xfId="0" applyFont="1" applyFill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/>
    </xf>
    <xf numFmtId="0" fontId="4" fillId="38" borderId="62" xfId="0" applyFont="1" applyFill="1" applyBorder="1" applyAlignment="1">
      <alignment horizontal="center" vertical="center"/>
    </xf>
    <xf numFmtId="0" fontId="4" fillId="38" borderId="63" xfId="0" applyFont="1" applyFill="1" applyBorder="1" applyAlignment="1">
      <alignment horizontal="center" vertical="center"/>
    </xf>
    <xf numFmtId="0" fontId="4" fillId="38" borderId="30" xfId="0" applyFont="1" applyFill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/>
    </xf>
    <xf numFmtId="3" fontId="0" fillId="0" borderId="64" xfId="0" applyNumberFormat="1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8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5.57421875" style="0" customWidth="1"/>
    <col min="2" max="2" width="21.00390625" style="0" customWidth="1"/>
    <col min="3" max="3" width="12.57421875" style="0" customWidth="1"/>
    <col min="4" max="4" width="20.28125" style="0" customWidth="1"/>
    <col min="5" max="5" width="13.57421875" style="0" customWidth="1"/>
  </cols>
  <sheetData>
    <row r="1" spans="1:4" ht="15">
      <c r="A1" s="136" t="s">
        <v>136</v>
      </c>
      <c r="B1" s="136"/>
      <c r="C1" s="136"/>
      <c r="D1" s="40">
        <v>1219248</v>
      </c>
    </row>
    <row r="2" spans="1:12" ht="15">
      <c r="A2" s="39" t="s">
        <v>137</v>
      </c>
      <c r="B2" s="38"/>
      <c r="C2" s="38"/>
      <c r="D2" s="41">
        <f>D1-765960</f>
        <v>453288</v>
      </c>
      <c r="E2" s="85" t="s">
        <v>159</v>
      </c>
      <c r="F2" s="116"/>
      <c r="G2" s="116"/>
      <c r="H2" s="116"/>
      <c r="I2" s="116"/>
      <c r="J2" s="116"/>
      <c r="K2" s="116"/>
      <c r="L2" s="116"/>
    </row>
    <row r="3" spans="1:4" ht="15">
      <c r="A3" s="137" t="s">
        <v>148</v>
      </c>
      <c r="B3" s="138"/>
      <c r="D3" s="41">
        <f>D2-E15-D21-D27-D38</f>
        <v>44026.5</v>
      </c>
    </row>
    <row r="4" spans="1:14" ht="15">
      <c r="A4" s="137" t="s">
        <v>149</v>
      </c>
      <c r="B4" s="138"/>
      <c r="D4" s="41">
        <f>44027+163417+37000</f>
        <v>244444</v>
      </c>
      <c r="E4" s="94" t="s">
        <v>157</v>
      </c>
      <c r="F4" s="94"/>
      <c r="G4" s="94"/>
      <c r="H4" s="94"/>
      <c r="I4" s="94"/>
      <c r="J4" s="94"/>
      <c r="K4" s="117"/>
      <c r="L4" s="117"/>
      <c r="M4" s="86"/>
      <c r="N4" s="86"/>
    </row>
    <row r="5" ht="13.5" thickBot="1"/>
    <row r="6" spans="1:5" ht="17.25">
      <c r="A6" s="133" t="s">
        <v>47</v>
      </c>
      <c r="B6" s="134"/>
      <c r="C6" s="134"/>
      <c r="D6" s="134"/>
      <c r="E6" s="135"/>
    </row>
    <row r="7" spans="1:5" ht="12.75">
      <c r="A7" s="35" t="s">
        <v>48</v>
      </c>
      <c r="B7" s="36" t="s">
        <v>49</v>
      </c>
      <c r="C7" s="36" t="s">
        <v>50</v>
      </c>
      <c r="D7" s="36" t="s">
        <v>106</v>
      </c>
      <c r="E7" s="37" t="s">
        <v>51</v>
      </c>
    </row>
    <row r="8" spans="1:6" ht="12.75">
      <c r="A8" s="29" t="s">
        <v>52</v>
      </c>
      <c r="B8" s="88">
        <v>153900</v>
      </c>
      <c r="C8" s="28">
        <v>80000</v>
      </c>
      <c r="D8" s="28">
        <v>39900</v>
      </c>
      <c r="E8" s="89">
        <f>B8-C8-D8</f>
        <v>34000</v>
      </c>
      <c r="F8" s="19" t="s">
        <v>142</v>
      </c>
    </row>
    <row r="9" spans="1:6" ht="12.75">
      <c r="A9" s="29" t="s">
        <v>53</v>
      </c>
      <c r="B9" s="28">
        <v>383309</v>
      </c>
      <c r="C9" s="28">
        <v>64000</v>
      </c>
      <c r="D9" s="28">
        <v>278542</v>
      </c>
      <c r="E9" s="30">
        <f>B9-C9-D9</f>
        <v>40767</v>
      </c>
      <c r="F9" s="19" t="s">
        <v>139</v>
      </c>
    </row>
    <row r="10" spans="1:5" ht="12.75">
      <c r="A10" s="31" t="s">
        <v>54</v>
      </c>
      <c r="B10" s="28">
        <v>61022</v>
      </c>
      <c r="C10" s="28">
        <v>17000</v>
      </c>
      <c r="D10" s="28">
        <v>12433</v>
      </c>
      <c r="E10" s="30">
        <f>B10-C10-D10</f>
        <v>31589</v>
      </c>
    </row>
    <row r="11" spans="1:5" ht="12.75">
      <c r="A11" s="32" t="s">
        <v>62</v>
      </c>
      <c r="B11" s="33">
        <v>7500</v>
      </c>
      <c r="C11" s="33"/>
      <c r="D11" s="33"/>
      <c r="E11" s="34">
        <v>7500</v>
      </c>
    </row>
    <row r="12" spans="1:5" ht="12.75">
      <c r="A12" s="32" t="s">
        <v>63</v>
      </c>
      <c r="B12" s="33">
        <v>10000</v>
      </c>
      <c r="C12" s="33"/>
      <c r="D12" s="33"/>
      <c r="E12" s="34">
        <v>10000</v>
      </c>
    </row>
    <row r="13" spans="1:5" ht="12.75">
      <c r="A13" s="32" t="s">
        <v>101</v>
      </c>
      <c r="B13" s="87" t="s">
        <v>140</v>
      </c>
      <c r="C13" s="33"/>
      <c r="D13" s="33"/>
      <c r="E13" s="34"/>
    </row>
    <row r="14" spans="1:5" ht="13.5" thickBot="1">
      <c r="A14" s="92" t="s">
        <v>55</v>
      </c>
      <c r="B14" s="93" t="s">
        <v>140</v>
      </c>
      <c r="C14" s="91"/>
      <c r="D14" s="91"/>
      <c r="E14" s="30"/>
    </row>
    <row r="15" spans="1:5" ht="14.25" thickBot="1">
      <c r="A15" s="139" t="s">
        <v>138</v>
      </c>
      <c r="B15" s="140"/>
      <c r="C15" s="141"/>
      <c r="D15" s="142"/>
      <c r="E15" s="90">
        <f>SUM(E8:E14)</f>
        <v>123856</v>
      </c>
    </row>
    <row r="17" ht="13.5" thickBot="1"/>
    <row r="18" spans="1:5" ht="17.25">
      <c r="A18" s="133" t="s">
        <v>56</v>
      </c>
      <c r="B18" s="134"/>
      <c r="C18" s="134"/>
      <c r="D18" s="134"/>
      <c r="E18" s="135"/>
    </row>
    <row r="19" spans="1:5" ht="12.75">
      <c r="A19" s="130" t="s">
        <v>59</v>
      </c>
      <c r="B19" s="131"/>
      <c r="C19" s="132"/>
      <c r="D19" s="126">
        <v>4.5</v>
      </c>
      <c r="E19" s="127"/>
    </row>
    <row r="20" spans="1:5" ht="13.5" thickBot="1">
      <c r="A20" s="130" t="s">
        <v>57</v>
      </c>
      <c r="B20" s="131"/>
      <c r="C20" s="132"/>
      <c r="D20" s="128">
        <v>18813</v>
      </c>
      <c r="E20" s="129"/>
    </row>
    <row r="21" spans="1:6" ht="14.25" thickBot="1">
      <c r="A21" s="118" t="s">
        <v>58</v>
      </c>
      <c r="B21" s="119"/>
      <c r="C21" s="120"/>
      <c r="D21" s="121">
        <v>84658.5</v>
      </c>
      <c r="E21" s="122"/>
      <c r="F21" s="16"/>
    </row>
    <row r="23" ht="13.5" thickBot="1"/>
    <row r="24" spans="1:5" ht="17.25">
      <c r="A24" s="133" t="s">
        <v>143</v>
      </c>
      <c r="B24" s="134"/>
      <c r="C24" s="134"/>
      <c r="D24" s="134"/>
      <c r="E24" s="135"/>
    </row>
    <row r="25" spans="1:5" ht="12.75">
      <c r="A25" s="130" t="s">
        <v>59</v>
      </c>
      <c r="B25" s="131"/>
      <c r="C25" s="132"/>
      <c r="D25" s="126">
        <v>3</v>
      </c>
      <c r="E25" s="127"/>
    </row>
    <row r="26" spans="1:6" ht="13.5" thickBot="1">
      <c r="A26" s="130" t="s">
        <v>57</v>
      </c>
      <c r="B26" s="131"/>
      <c r="C26" s="132"/>
      <c r="D26" s="128">
        <v>10169</v>
      </c>
      <c r="E26" s="129"/>
      <c r="F26" s="19" t="s">
        <v>145</v>
      </c>
    </row>
    <row r="27" spans="1:6" ht="14.25" thickBot="1">
      <c r="A27" s="118" t="s">
        <v>58</v>
      </c>
      <c r="B27" s="119"/>
      <c r="C27" s="120"/>
      <c r="D27" s="121">
        <v>30507</v>
      </c>
      <c r="E27" s="122"/>
      <c r="F27" s="16"/>
    </row>
    <row r="29" ht="13.5" thickBot="1"/>
    <row r="30" spans="1:8" ht="17.25">
      <c r="A30" s="133" t="s">
        <v>105</v>
      </c>
      <c r="B30" s="134"/>
      <c r="C30" s="134"/>
      <c r="D30" s="134"/>
      <c r="E30" s="135"/>
      <c r="F30" s="72" t="s">
        <v>107</v>
      </c>
      <c r="G30" s="72"/>
      <c r="H30" s="72"/>
    </row>
    <row r="31" spans="1:5" ht="12.75">
      <c r="A31" s="145" t="s">
        <v>60</v>
      </c>
      <c r="B31" s="146"/>
      <c r="C31" s="147"/>
      <c r="D31" s="148" t="s">
        <v>61</v>
      </c>
      <c r="E31" s="149"/>
    </row>
    <row r="32" spans="1:5" ht="12.75">
      <c r="A32" s="130" t="s">
        <v>64</v>
      </c>
      <c r="B32" s="131"/>
      <c r="C32" s="132"/>
      <c r="D32" s="126">
        <v>60000</v>
      </c>
      <c r="E32" s="127"/>
    </row>
    <row r="33" spans="1:5" ht="12.75">
      <c r="A33" s="130" t="s">
        <v>65</v>
      </c>
      <c r="B33" s="131"/>
      <c r="C33" s="132"/>
      <c r="D33" s="126">
        <v>50000</v>
      </c>
      <c r="E33" s="127"/>
    </row>
    <row r="34" spans="1:5" ht="12.75">
      <c r="A34" s="123" t="s">
        <v>146</v>
      </c>
      <c r="B34" s="124"/>
      <c r="C34" s="125"/>
      <c r="D34" s="126">
        <v>15000</v>
      </c>
      <c r="E34" s="127"/>
    </row>
    <row r="35" spans="1:5" ht="12.75">
      <c r="A35" s="123" t="s">
        <v>144</v>
      </c>
      <c r="B35" s="124"/>
      <c r="C35" s="125"/>
      <c r="D35" s="126">
        <f>2*5120</f>
        <v>10240</v>
      </c>
      <c r="E35" s="127"/>
    </row>
    <row r="36" spans="1:5" ht="12.75">
      <c r="A36" s="123" t="s">
        <v>147</v>
      </c>
      <c r="B36" s="124"/>
      <c r="C36" s="125"/>
      <c r="D36" s="126">
        <v>20000</v>
      </c>
      <c r="E36" s="127"/>
    </row>
    <row r="37" spans="1:5" ht="13.5" thickBot="1">
      <c r="A37" s="150" t="s">
        <v>66</v>
      </c>
      <c r="B37" s="151"/>
      <c r="C37" s="152"/>
      <c r="D37" s="126">
        <v>15000</v>
      </c>
      <c r="E37" s="127"/>
    </row>
    <row r="38" spans="1:5" ht="14.25" thickBot="1">
      <c r="A38" s="118" t="s">
        <v>141</v>
      </c>
      <c r="B38" s="119"/>
      <c r="C38" s="122"/>
      <c r="D38" s="143">
        <f>SUM(D32:E37)</f>
        <v>170240</v>
      </c>
      <c r="E38" s="144"/>
    </row>
  </sheetData>
  <sheetProtection/>
  <mergeCells count="36">
    <mergeCell ref="D37:E37"/>
    <mergeCell ref="A38:C38"/>
    <mergeCell ref="D38:E38"/>
    <mergeCell ref="A30:E30"/>
    <mergeCell ref="A31:C31"/>
    <mergeCell ref="D31:E31"/>
    <mergeCell ref="A32:C32"/>
    <mergeCell ref="A33:C33"/>
    <mergeCell ref="A34:C34"/>
    <mergeCell ref="A37:C37"/>
    <mergeCell ref="A1:C1"/>
    <mergeCell ref="A18:E18"/>
    <mergeCell ref="A19:C19"/>
    <mergeCell ref="A20:C20"/>
    <mergeCell ref="D19:E19"/>
    <mergeCell ref="A3:B3"/>
    <mergeCell ref="A4:B4"/>
    <mergeCell ref="A6:E6"/>
    <mergeCell ref="A15:D15"/>
    <mergeCell ref="A36:C36"/>
    <mergeCell ref="D36:E36"/>
    <mergeCell ref="D20:E20"/>
    <mergeCell ref="A26:C26"/>
    <mergeCell ref="D26:E26"/>
    <mergeCell ref="D21:E21"/>
    <mergeCell ref="A24:E24"/>
    <mergeCell ref="A25:C25"/>
    <mergeCell ref="D25:E25"/>
    <mergeCell ref="A21:C21"/>
    <mergeCell ref="A27:C27"/>
    <mergeCell ref="D27:E27"/>
    <mergeCell ref="A35:C35"/>
    <mergeCell ref="D35:E35"/>
    <mergeCell ref="D34:E34"/>
    <mergeCell ref="D32:E32"/>
    <mergeCell ref="D33:E3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E75"/>
  <sheetViews>
    <sheetView zoomScalePageLayoutView="0" workbookViewId="0" topLeftCell="A11">
      <selection activeCell="D35" sqref="D35"/>
    </sheetView>
  </sheetViews>
  <sheetFormatPr defaultColWidth="9.140625" defaultRowHeight="12.75"/>
  <cols>
    <col min="1" max="1" width="33.140625" style="0" customWidth="1"/>
    <col min="3" max="3" width="47.00390625" style="0" customWidth="1"/>
    <col min="4" max="4" width="56.421875" style="0" customWidth="1"/>
  </cols>
  <sheetData>
    <row r="1" spans="1:4" ht="12.75">
      <c r="A1" s="21"/>
      <c r="B1" s="21"/>
      <c r="C1" s="21"/>
      <c r="D1" s="21"/>
    </row>
    <row r="2" spans="1:4" ht="12.75">
      <c r="A2" s="21"/>
      <c r="B2" s="21"/>
      <c r="C2" s="21"/>
      <c r="D2" s="21"/>
    </row>
    <row r="3" spans="1:4" ht="22.5">
      <c r="A3" s="157"/>
      <c r="B3" s="157"/>
      <c r="C3" s="157"/>
      <c r="D3" s="21"/>
    </row>
    <row r="4" spans="1:4" ht="15">
      <c r="A4" s="158"/>
      <c r="B4" s="159"/>
      <c r="C4" s="159"/>
      <c r="D4" s="21"/>
    </row>
    <row r="5" spans="1:4" ht="15.75" customHeight="1">
      <c r="A5" s="158"/>
      <c r="B5" s="160"/>
      <c r="C5" s="160"/>
      <c r="D5" s="21"/>
    </row>
    <row r="6" spans="1:4" ht="12.75">
      <c r="A6" s="158"/>
      <c r="B6" s="160"/>
      <c r="C6" s="160"/>
      <c r="D6" s="21"/>
    </row>
    <row r="7" spans="1:4" ht="13.5">
      <c r="A7" s="78"/>
      <c r="B7" s="154"/>
      <c r="C7" s="154"/>
      <c r="D7" s="79"/>
    </row>
    <row r="8" spans="1:4" ht="13.5">
      <c r="A8" s="80"/>
      <c r="B8" s="155"/>
      <c r="C8" s="155"/>
      <c r="D8" s="21"/>
    </row>
    <row r="9" spans="1:4" ht="13.5">
      <c r="A9" s="80"/>
      <c r="B9" s="156"/>
      <c r="C9" s="156"/>
      <c r="D9" s="21"/>
    </row>
    <row r="10" spans="1:4" ht="13.5">
      <c r="A10" s="81"/>
      <c r="B10" s="155"/>
      <c r="C10" s="155"/>
      <c r="D10" s="79"/>
    </row>
    <row r="11" spans="1:4" ht="13.5">
      <c r="A11" s="82"/>
      <c r="B11" s="155"/>
      <c r="C11" s="155"/>
      <c r="D11" s="21"/>
    </row>
    <row r="12" spans="1:4" ht="13.5">
      <c r="A12" s="82"/>
      <c r="B12" s="156"/>
      <c r="C12" s="156"/>
      <c r="D12" s="21"/>
    </row>
    <row r="13" spans="1:4" ht="15">
      <c r="A13" s="21"/>
      <c r="B13" s="153"/>
      <c r="C13" s="153"/>
      <c r="D13" s="27"/>
    </row>
    <row r="14" spans="2:4" ht="15">
      <c r="B14" s="153"/>
      <c r="C14" s="153"/>
      <c r="D14" s="43"/>
    </row>
    <row r="15" ht="13.5" thickBot="1"/>
    <row r="16" spans="1:4" ht="23.25" thickBot="1">
      <c r="A16" s="169" t="s">
        <v>103</v>
      </c>
      <c r="B16" s="170"/>
      <c r="C16" s="171"/>
      <c r="D16" s="75"/>
    </row>
    <row r="17" spans="1:3" ht="15.75" thickBot="1">
      <c r="A17" s="172" t="s">
        <v>94</v>
      </c>
      <c r="B17" s="161" t="s">
        <v>133</v>
      </c>
      <c r="C17" s="162"/>
    </row>
    <row r="18" spans="1:3" ht="12.75">
      <c r="A18" s="173"/>
      <c r="B18" s="175" t="s">
        <v>134</v>
      </c>
      <c r="C18" s="176"/>
    </row>
    <row r="19" spans="1:3" ht="13.5" thickBot="1">
      <c r="A19" s="174"/>
      <c r="B19" s="177"/>
      <c r="C19" s="178"/>
    </row>
    <row r="20" spans="1:5" ht="13.5">
      <c r="A20" s="63" t="s">
        <v>95</v>
      </c>
      <c r="B20" s="163">
        <v>46830</v>
      </c>
      <c r="C20" s="164"/>
      <c r="D20" s="19" t="s">
        <v>135</v>
      </c>
      <c r="E20" s="19"/>
    </row>
    <row r="21" spans="1:4" ht="14.25" thickBot="1">
      <c r="A21" s="22" t="s">
        <v>46</v>
      </c>
      <c r="B21" s="179">
        <v>12</v>
      </c>
      <c r="C21" s="180"/>
      <c r="D21" s="19"/>
    </row>
    <row r="22" spans="1:3" ht="14.25" thickBot="1">
      <c r="A22" s="25" t="s">
        <v>1</v>
      </c>
      <c r="B22" s="165">
        <f>B20*B21</f>
        <v>561960</v>
      </c>
      <c r="C22" s="166"/>
    </row>
    <row r="23" spans="1:4" ht="14.25" thickBot="1">
      <c r="A23" s="63" t="s">
        <v>102</v>
      </c>
      <c r="B23" s="163">
        <v>10000</v>
      </c>
      <c r="C23" s="164"/>
      <c r="D23" s="19"/>
    </row>
    <row r="24" spans="1:3" ht="14.25" thickBot="1">
      <c r="A24" s="22" t="s">
        <v>46</v>
      </c>
      <c r="B24" s="163">
        <v>12</v>
      </c>
      <c r="C24" s="164"/>
    </row>
    <row r="25" spans="1:3" ht="14.25" thickBot="1">
      <c r="A25" s="25" t="s">
        <v>41</v>
      </c>
      <c r="B25" s="165">
        <f>B24*B23</f>
        <v>120000</v>
      </c>
      <c r="C25" s="166">
        <f>B24*B23</f>
        <v>120000</v>
      </c>
    </row>
    <row r="26" spans="1:4" ht="13.5">
      <c r="A26" s="23" t="s">
        <v>96</v>
      </c>
      <c r="B26" s="181">
        <v>7000</v>
      </c>
      <c r="C26" s="182"/>
      <c r="D26" s="77" t="s">
        <v>158</v>
      </c>
    </row>
    <row r="27" spans="1:3" ht="14.25" thickBot="1">
      <c r="A27" s="24" t="s">
        <v>46</v>
      </c>
      <c r="B27" s="179">
        <v>12</v>
      </c>
      <c r="C27" s="180"/>
    </row>
    <row r="28" spans="1:3" ht="14.25" thickBot="1">
      <c r="A28" s="26" t="s">
        <v>41</v>
      </c>
      <c r="B28" s="165">
        <f>B26*B27</f>
        <v>84000</v>
      </c>
      <c r="C28" s="166"/>
    </row>
    <row r="29" spans="2:4" ht="15.75" thickBot="1">
      <c r="B29" s="167">
        <f>B22+B28+B25</f>
        <v>765960</v>
      </c>
      <c r="C29" s="168"/>
      <c r="D29" s="74" t="s">
        <v>111</v>
      </c>
    </row>
    <row r="31" spans="1:4" ht="12.75">
      <c r="A31" s="21"/>
      <c r="B31" s="21"/>
      <c r="C31" s="21"/>
      <c r="D31" s="21"/>
    </row>
    <row r="32" spans="1:4" ht="12.75">
      <c r="A32" s="21"/>
      <c r="B32" s="21"/>
      <c r="C32" s="21"/>
      <c r="D32" s="21"/>
    </row>
    <row r="33" spans="1:4" ht="22.5">
      <c r="A33" s="157"/>
      <c r="B33" s="157"/>
      <c r="C33" s="157"/>
      <c r="D33" s="21"/>
    </row>
    <row r="34" spans="1:4" ht="15">
      <c r="A34" s="158"/>
      <c r="B34" s="159"/>
      <c r="C34" s="159"/>
      <c r="D34" s="21"/>
    </row>
    <row r="35" spans="1:4" ht="12.75">
      <c r="A35" s="158"/>
      <c r="B35" s="160"/>
      <c r="C35" s="160"/>
      <c r="D35" s="21"/>
    </row>
    <row r="36" spans="1:4" ht="12.75">
      <c r="A36" s="158"/>
      <c r="B36" s="160"/>
      <c r="C36" s="160"/>
      <c r="D36" s="21"/>
    </row>
    <row r="37" spans="1:4" ht="13.5">
      <c r="A37" s="78"/>
      <c r="B37" s="154"/>
      <c r="C37" s="154"/>
      <c r="D37" s="21"/>
    </row>
    <row r="38" spans="1:4" ht="13.5">
      <c r="A38" s="80"/>
      <c r="B38" s="155"/>
      <c r="C38" s="155"/>
      <c r="D38" s="21"/>
    </row>
    <row r="39" spans="1:4" ht="13.5">
      <c r="A39" s="80"/>
      <c r="B39" s="156"/>
      <c r="C39" s="156"/>
      <c r="D39" s="21"/>
    </row>
    <row r="40" spans="1:4" ht="13.5">
      <c r="A40" s="78"/>
      <c r="B40" s="154"/>
      <c r="C40" s="154"/>
      <c r="D40" s="21"/>
    </row>
    <row r="41" spans="1:4" ht="13.5">
      <c r="A41" s="80"/>
      <c r="B41" s="154"/>
      <c r="C41" s="154"/>
      <c r="D41" s="21"/>
    </row>
    <row r="42" spans="1:4" ht="13.5">
      <c r="A42" s="80"/>
      <c r="B42" s="156"/>
      <c r="C42" s="156"/>
      <c r="D42" s="21"/>
    </row>
    <row r="43" spans="1:4" ht="13.5">
      <c r="A43" s="81"/>
      <c r="B43" s="155"/>
      <c r="C43" s="155"/>
      <c r="D43" s="21"/>
    </row>
    <row r="44" spans="1:4" ht="13.5">
      <c r="A44" s="82"/>
      <c r="B44" s="155"/>
      <c r="C44" s="155"/>
      <c r="D44" s="21"/>
    </row>
    <row r="45" spans="1:4" ht="13.5">
      <c r="A45" s="82"/>
      <c r="B45" s="156"/>
      <c r="C45" s="156"/>
      <c r="D45" s="21"/>
    </row>
    <row r="46" spans="1:4" ht="15">
      <c r="A46" s="21"/>
      <c r="B46" s="153"/>
      <c r="C46" s="153"/>
      <c r="D46" s="27"/>
    </row>
    <row r="47" spans="1:4" ht="12.75">
      <c r="A47" s="21"/>
      <c r="B47" s="21"/>
      <c r="C47" s="21"/>
      <c r="D47" s="21"/>
    </row>
    <row r="48" spans="1:4" ht="12.75">
      <c r="A48" s="21"/>
      <c r="B48" s="21"/>
      <c r="C48" s="21"/>
      <c r="D48" s="21"/>
    </row>
    <row r="49" spans="1:4" ht="12.75">
      <c r="A49" s="21"/>
      <c r="B49" s="21"/>
      <c r="C49" s="21"/>
      <c r="D49" s="21"/>
    </row>
    <row r="50" spans="1:4" ht="22.5">
      <c r="A50" s="157"/>
      <c r="B50" s="157"/>
      <c r="C50" s="157"/>
      <c r="D50" s="21"/>
    </row>
    <row r="51" spans="1:4" ht="15">
      <c r="A51" s="158"/>
      <c r="B51" s="159"/>
      <c r="C51" s="159"/>
      <c r="D51" s="21"/>
    </row>
    <row r="52" spans="1:4" ht="12.75">
      <c r="A52" s="158"/>
      <c r="B52" s="160"/>
      <c r="C52" s="160"/>
      <c r="D52" s="21"/>
    </row>
    <row r="53" spans="1:4" ht="12.75">
      <c r="A53" s="158"/>
      <c r="B53" s="160"/>
      <c r="C53" s="160"/>
      <c r="D53" s="21"/>
    </row>
    <row r="54" spans="1:4" ht="13.5">
      <c r="A54" s="78"/>
      <c r="B54" s="154"/>
      <c r="C54" s="154"/>
      <c r="D54" s="21"/>
    </row>
    <row r="55" spans="1:4" ht="13.5">
      <c r="A55" s="80"/>
      <c r="B55" s="155"/>
      <c r="C55" s="155"/>
      <c r="D55" s="21"/>
    </row>
    <row r="56" spans="1:4" ht="13.5">
      <c r="A56" s="80"/>
      <c r="B56" s="156"/>
      <c r="C56" s="156"/>
      <c r="D56" s="21"/>
    </row>
    <row r="57" spans="1:4" ht="13.5">
      <c r="A57" s="81"/>
      <c r="B57" s="155"/>
      <c r="C57" s="155"/>
      <c r="D57" s="21"/>
    </row>
    <row r="58" spans="1:4" ht="13.5">
      <c r="A58" s="82"/>
      <c r="B58" s="155"/>
      <c r="C58" s="155"/>
      <c r="D58" s="21"/>
    </row>
    <row r="59" spans="1:4" ht="13.5">
      <c r="A59" s="82"/>
      <c r="B59" s="156"/>
      <c r="C59" s="156"/>
      <c r="D59" s="21"/>
    </row>
    <row r="60" spans="1:4" ht="15">
      <c r="A60" s="21"/>
      <c r="B60" s="153"/>
      <c r="C60" s="153"/>
      <c r="D60" s="27"/>
    </row>
    <row r="61" spans="1:4" ht="12.75">
      <c r="A61" s="21"/>
      <c r="B61" s="21"/>
      <c r="C61" s="21"/>
      <c r="D61" s="21"/>
    </row>
    <row r="62" spans="1:4" ht="12.75">
      <c r="A62" s="21"/>
      <c r="B62" s="21"/>
      <c r="C62" s="21"/>
      <c r="D62" s="21"/>
    </row>
    <row r="63" spans="1:4" ht="12.75">
      <c r="A63" s="21"/>
      <c r="B63" s="21"/>
      <c r="C63" s="21"/>
      <c r="D63" s="21"/>
    </row>
    <row r="64" spans="1:4" ht="12.75">
      <c r="A64" s="21"/>
      <c r="B64" s="21"/>
      <c r="C64" s="21"/>
      <c r="D64" s="21"/>
    </row>
    <row r="65" spans="1:4" ht="12.75">
      <c r="A65" s="21"/>
      <c r="B65" s="21"/>
      <c r="C65" s="21"/>
      <c r="D65" s="21"/>
    </row>
    <row r="66" spans="1:4" ht="12.75">
      <c r="A66" s="21"/>
      <c r="B66" s="21"/>
      <c r="C66" s="21"/>
      <c r="D66" s="21"/>
    </row>
    <row r="67" spans="1:4" ht="12.75">
      <c r="A67" s="21"/>
      <c r="B67" s="21"/>
      <c r="C67" s="21"/>
      <c r="D67" s="21"/>
    </row>
    <row r="68" spans="1:4" ht="12.75">
      <c r="A68" s="21"/>
      <c r="B68" s="21"/>
      <c r="C68" s="21"/>
      <c r="D68" s="21"/>
    </row>
    <row r="69" spans="1:4" ht="12.75">
      <c r="A69" s="21"/>
      <c r="B69" s="21"/>
      <c r="C69" s="21"/>
      <c r="D69" s="21"/>
    </row>
    <row r="70" spans="1:4" ht="12.75">
      <c r="A70" s="21"/>
      <c r="B70" s="21"/>
      <c r="C70" s="21"/>
      <c r="D70" s="21"/>
    </row>
    <row r="71" spans="1:4" ht="12.75">
      <c r="A71" s="21"/>
      <c r="B71" s="21"/>
      <c r="C71" s="21"/>
      <c r="D71" s="21"/>
    </row>
    <row r="72" spans="1:4" ht="12.75">
      <c r="A72" s="21"/>
      <c r="B72" s="21"/>
      <c r="C72" s="21"/>
      <c r="D72" s="21"/>
    </row>
    <row r="73" spans="1:4" ht="12.75">
      <c r="A73" s="21"/>
      <c r="B73" s="21"/>
      <c r="C73" s="21"/>
      <c r="D73" s="21"/>
    </row>
    <row r="74" spans="1:4" ht="12.75">
      <c r="A74" s="21"/>
      <c r="B74" s="21"/>
      <c r="C74" s="21"/>
      <c r="D74" s="21"/>
    </row>
    <row r="75" spans="1:4" ht="12.75">
      <c r="A75" s="21"/>
      <c r="B75" s="21"/>
      <c r="C75" s="21"/>
      <c r="D75" s="21"/>
    </row>
  </sheetData>
  <sheetProtection/>
  <mergeCells count="51">
    <mergeCell ref="B29:C29"/>
    <mergeCell ref="A16:C16"/>
    <mergeCell ref="A17:A19"/>
    <mergeCell ref="B18:C19"/>
    <mergeCell ref="B20:C20"/>
    <mergeCell ref="B21:C21"/>
    <mergeCell ref="B22:C22"/>
    <mergeCell ref="B26:C26"/>
    <mergeCell ref="B27:C27"/>
    <mergeCell ref="B28:C28"/>
    <mergeCell ref="B5:C6"/>
    <mergeCell ref="B8:C8"/>
    <mergeCell ref="B9:C9"/>
    <mergeCell ref="B10:C10"/>
    <mergeCell ref="B11:C11"/>
    <mergeCell ref="B12:C12"/>
    <mergeCell ref="B13:C13"/>
    <mergeCell ref="A3:C3"/>
    <mergeCell ref="B17:C17"/>
    <mergeCell ref="B23:C23"/>
    <mergeCell ref="B24:C24"/>
    <mergeCell ref="B25:C25"/>
    <mergeCell ref="B14:C14"/>
    <mergeCell ref="B4:C4"/>
    <mergeCell ref="B7:C7"/>
    <mergeCell ref="A4:A6"/>
    <mergeCell ref="A33:C33"/>
    <mergeCell ref="A34:A36"/>
    <mergeCell ref="B34:C34"/>
    <mergeCell ref="B35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A50:C50"/>
    <mergeCell ref="A51:A53"/>
    <mergeCell ref="B51:C51"/>
    <mergeCell ref="B52:C53"/>
    <mergeCell ref="B60:C60"/>
    <mergeCell ref="B54:C54"/>
    <mergeCell ref="B55:C55"/>
    <mergeCell ref="B56:C56"/>
    <mergeCell ref="B57:C57"/>
    <mergeCell ref="B58:C58"/>
    <mergeCell ref="B59:C5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5"/>
  <sheetViews>
    <sheetView tabSelected="1" zoomScale="90" zoomScaleNormal="90" zoomScalePageLayoutView="0" workbookViewId="0" topLeftCell="A1">
      <selection activeCell="G6" sqref="G6"/>
    </sheetView>
  </sheetViews>
  <sheetFormatPr defaultColWidth="9.140625" defaultRowHeight="12.75"/>
  <cols>
    <col min="1" max="1" width="29.28125" style="0" customWidth="1"/>
    <col min="2" max="2" width="10.28125" style="0" customWidth="1"/>
    <col min="3" max="5" width="12.28125" style="0" customWidth="1"/>
    <col min="6" max="6" width="13.57421875" style="0" customWidth="1"/>
    <col min="7" max="7" width="18.7109375" style="0" customWidth="1"/>
    <col min="9" max="10" width="11.140625" style="0" customWidth="1"/>
    <col min="14" max="14" width="9.57421875" style="0" bestFit="1" customWidth="1"/>
    <col min="16" max="16" width="11.7109375" style="0" customWidth="1"/>
  </cols>
  <sheetData>
    <row r="1" spans="1:5" ht="21.75" thickBot="1">
      <c r="A1" s="189" t="s">
        <v>36</v>
      </c>
      <c r="B1" s="190"/>
      <c r="C1" s="190"/>
      <c r="D1" s="190"/>
      <c r="E1" s="190"/>
    </row>
    <row r="2" spans="1:16" ht="21">
      <c r="A2" s="203" t="s">
        <v>124</v>
      </c>
      <c r="B2" s="203"/>
      <c r="C2" s="203"/>
      <c r="D2" s="203"/>
      <c r="E2" s="203"/>
      <c r="I2" s="183" t="s">
        <v>150</v>
      </c>
      <c r="J2" s="184"/>
      <c r="K2" s="184"/>
      <c r="L2" s="184"/>
      <c r="M2" s="184"/>
      <c r="N2" s="184"/>
      <c r="O2" s="184"/>
      <c r="P2" s="185"/>
    </row>
    <row r="3" spans="1:16" ht="15.75" thickBot="1">
      <c r="A3" s="202" t="s">
        <v>112</v>
      </c>
      <c r="B3" s="202"/>
      <c r="C3" s="202"/>
      <c r="D3" s="202"/>
      <c r="E3" s="202"/>
      <c r="I3" s="186"/>
      <c r="J3" s="187"/>
      <c r="K3" s="187"/>
      <c r="L3" s="187"/>
      <c r="M3" s="187"/>
      <c r="N3" s="187"/>
      <c r="O3" s="187"/>
      <c r="P3" s="188"/>
    </row>
    <row r="4" spans="1:4" ht="13.5" thickBot="1">
      <c r="A4" s="191"/>
      <c r="B4" s="191"/>
      <c r="C4" s="192"/>
      <c r="D4" s="17"/>
    </row>
    <row r="5" spans="1:7" ht="39.75" customHeight="1" thickBot="1">
      <c r="A5" s="193" t="s">
        <v>0</v>
      </c>
      <c r="B5" s="196" t="s">
        <v>43</v>
      </c>
      <c r="C5" s="194" t="s">
        <v>42</v>
      </c>
      <c r="D5" s="195"/>
      <c r="E5" s="200" t="s">
        <v>44</v>
      </c>
      <c r="G5" s="100" t="s">
        <v>155</v>
      </c>
    </row>
    <row r="6" spans="1:7" ht="13.5" thickBot="1">
      <c r="A6" s="193"/>
      <c r="B6" s="197"/>
      <c r="C6" s="115" t="s">
        <v>113</v>
      </c>
      <c r="D6" s="115" t="s">
        <v>128</v>
      </c>
      <c r="E6" s="201"/>
      <c r="F6" s="73"/>
      <c r="G6" s="70" t="s">
        <v>156</v>
      </c>
    </row>
    <row r="7" spans="1:8" ht="13.5">
      <c r="A7" s="5" t="s">
        <v>2</v>
      </c>
      <c r="B7" s="5">
        <v>285</v>
      </c>
      <c r="C7" s="113">
        <v>17608</v>
      </c>
      <c r="D7" s="114">
        <f>B7*62</f>
        <v>17670</v>
      </c>
      <c r="E7" s="11">
        <f aca="true" t="shared" si="0" ref="E7:E46">D7-C7</f>
        <v>62</v>
      </c>
      <c r="F7" s="8"/>
      <c r="G7" s="101">
        <f>B7*62+5129</f>
        <v>22799</v>
      </c>
      <c r="H7" s="112"/>
    </row>
    <row r="8" spans="1:7" ht="13.5">
      <c r="A8" s="3" t="s">
        <v>3</v>
      </c>
      <c r="B8" s="3">
        <v>269</v>
      </c>
      <c r="C8" s="14">
        <v>16492</v>
      </c>
      <c r="D8" s="83">
        <f aca="true" t="shared" si="1" ref="D8:D45">B8*62</f>
        <v>16678</v>
      </c>
      <c r="E8" s="11">
        <f t="shared" si="0"/>
        <v>186</v>
      </c>
      <c r="F8" s="8"/>
      <c r="G8" s="102">
        <f>B8*62+5129</f>
        <v>21807</v>
      </c>
    </row>
    <row r="9" spans="1:7" ht="13.5">
      <c r="A9" s="3" t="s">
        <v>4</v>
      </c>
      <c r="B9" s="3">
        <v>190</v>
      </c>
      <c r="C9" s="14">
        <v>12028</v>
      </c>
      <c r="D9" s="83">
        <f t="shared" si="1"/>
        <v>11780</v>
      </c>
      <c r="E9" s="11">
        <f t="shared" si="0"/>
        <v>-248</v>
      </c>
      <c r="F9" s="8"/>
      <c r="G9" s="102">
        <f>B9*62+5129</f>
        <v>16909</v>
      </c>
    </row>
    <row r="10" spans="1:14" ht="13.5">
      <c r="A10" s="3" t="s">
        <v>5</v>
      </c>
      <c r="B10" s="3">
        <v>7982</v>
      </c>
      <c r="C10" s="14">
        <v>496248</v>
      </c>
      <c r="D10" s="83">
        <f t="shared" si="1"/>
        <v>494884</v>
      </c>
      <c r="E10" s="11">
        <f t="shared" si="0"/>
        <v>-1364</v>
      </c>
      <c r="F10" s="8"/>
      <c r="G10" s="103">
        <v>300000</v>
      </c>
      <c r="H10" s="85" t="s">
        <v>129</v>
      </c>
      <c r="I10" s="77"/>
      <c r="J10" s="85" t="s">
        <v>130</v>
      </c>
      <c r="K10" s="85"/>
      <c r="L10" s="85"/>
      <c r="M10" s="77"/>
      <c r="N10" s="104"/>
    </row>
    <row r="11" spans="1:7" ht="13.5">
      <c r="A11" s="3" t="s">
        <v>37</v>
      </c>
      <c r="B11" s="3">
        <v>173</v>
      </c>
      <c r="C11" s="14">
        <v>10974</v>
      </c>
      <c r="D11" s="83">
        <f t="shared" si="1"/>
        <v>10726</v>
      </c>
      <c r="E11" s="11">
        <f t="shared" si="0"/>
        <v>-248</v>
      </c>
      <c r="F11" s="8"/>
      <c r="G11" s="102">
        <f>B11*62+5129</f>
        <v>15855</v>
      </c>
    </row>
    <row r="12" spans="1:7" ht="13.5">
      <c r="A12" s="3" t="s">
        <v>6</v>
      </c>
      <c r="B12" s="3">
        <v>650</v>
      </c>
      <c r="C12" s="14">
        <v>39680</v>
      </c>
      <c r="D12" s="83">
        <f t="shared" si="1"/>
        <v>40300</v>
      </c>
      <c r="E12" s="11">
        <f t="shared" si="0"/>
        <v>620</v>
      </c>
      <c r="F12" s="8"/>
      <c r="G12" s="102">
        <f>B12*62+5129</f>
        <v>45429</v>
      </c>
    </row>
    <row r="13" spans="1:7" ht="13.5">
      <c r="A13" s="3" t="s">
        <v>7</v>
      </c>
      <c r="B13" s="3">
        <v>597</v>
      </c>
      <c r="C13" s="14">
        <v>36704</v>
      </c>
      <c r="D13" s="83">
        <f t="shared" si="1"/>
        <v>37014</v>
      </c>
      <c r="E13" s="11">
        <f t="shared" si="0"/>
        <v>310</v>
      </c>
      <c r="F13" s="8"/>
      <c r="G13" s="102">
        <f aca="true" t="shared" si="2" ref="G13:G45">B13*62+5129</f>
        <v>42143</v>
      </c>
    </row>
    <row r="14" spans="1:7" ht="13.5">
      <c r="A14" s="3" t="s">
        <v>8</v>
      </c>
      <c r="B14" s="3">
        <v>75</v>
      </c>
      <c r="C14" s="14">
        <v>4588</v>
      </c>
      <c r="D14" s="83">
        <f t="shared" si="1"/>
        <v>4650</v>
      </c>
      <c r="E14" s="11">
        <f t="shared" si="0"/>
        <v>62</v>
      </c>
      <c r="F14" s="8"/>
      <c r="G14" s="102">
        <f t="shared" si="2"/>
        <v>9779</v>
      </c>
    </row>
    <row r="15" spans="1:7" ht="13.5">
      <c r="A15" s="3" t="s">
        <v>9</v>
      </c>
      <c r="B15" s="3">
        <v>40</v>
      </c>
      <c r="C15" s="14">
        <v>2542</v>
      </c>
      <c r="D15" s="83">
        <f t="shared" si="1"/>
        <v>2480</v>
      </c>
      <c r="E15" s="11">
        <f t="shared" si="0"/>
        <v>-62</v>
      </c>
      <c r="F15" s="8"/>
      <c r="G15" s="102">
        <f t="shared" si="2"/>
        <v>7609</v>
      </c>
    </row>
    <row r="16" spans="1:7" ht="13.5">
      <c r="A16" s="3" t="s">
        <v>10</v>
      </c>
      <c r="B16" s="3">
        <v>260</v>
      </c>
      <c r="C16" s="14">
        <v>16182</v>
      </c>
      <c r="D16" s="83">
        <f t="shared" si="1"/>
        <v>16120</v>
      </c>
      <c r="E16" s="11">
        <f t="shared" si="0"/>
        <v>-62</v>
      </c>
      <c r="F16" s="8"/>
      <c r="G16" s="102">
        <f t="shared" si="2"/>
        <v>21249</v>
      </c>
    </row>
    <row r="17" spans="1:7" ht="13.5">
      <c r="A17" s="3" t="s">
        <v>11</v>
      </c>
      <c r="B17" s="3">
        <v>396</v>
      </c>
      <c r="C17" s="14">
        <v>25234</v>
      </c>
      <c r="D17" s="83">
        <f t="shared" si="1"/>
        <v>24552</v>
      </c>
      <c r="E17" s="11">
        <f t="shared" si="0"/>
        <v>-682</v>
      </c>
      <c r="F17" s="8"/>
      <c r="G17" s="102">
        <f t="shared" si="2"/>
        <v>29681</v>
      </c>
    </row>
    <row r="18" spans="1:7" ht="13.5">
      <c r="A18" s="3" t="s">
        <v>12</v>
      </c>
      <c r="B18" s="3">
        <v>46</v>
      </c>
      <c r="C18" s="14">
        <v>2790</v>
      </c>
      <c r="D18" s="83">
        <f t="shared" si="1"/>
        <v>2852</v>
      </c>
      <c r="E18" s="11">
        <f t="shared" si="0"/>
        <v>62</v>
      </c>
      <c r="F18" s="8"/>
      <c r="G18" s="102">
        <f t="shared" si="2"/>
        <v>7981</v>
      </c>
    </row>
    <row r="19" spans="1:7" ht="13.5">
      <c r="A19" s="3" t="s">
        <v>38</v>
      </c>
      <c r="B19" s="3">
        <v>45</v>
      </c>
      <c r="C19" s="14">
        <v>2790</v>
      </c>
      <c r="D19" s="83">
        <f t="shared" si="1"/>
        <v>2790</v>
      </c>
      <c r="E19" s="11">
        <f t="shared" si="0"/>
        <v>0</v>
      </c>
      <c r="F19" s="8"/>
      <c r="G19" s="102">
        <f t="shared" si="2"/>
        <v>7919</v>
      </c>
    </row>
    <row r="20" spans="1:7" ht="13.5">
      <c r="A20" s="3" t="s">
        <v>13</v>
      </c>
      <c r="B20" s="3">
        <v>169</v>
      </c>
      <c r="C20" s="14">
        <v>10664</v>
      </c>
      <c r="D20" s="83">
        <f t="shared" si="1"/>
        <v>10478</v>
      </c>
      <c r="E20" s="11">
        <f t="shared" si="0"/>
        <v>-186</v>
      </c>
      <c r="F20" s="8"/>
      <c r="G20" s="102">
        <f t="shared" si="2"/>
        <v>15607</v>
      </c>
    </row>
    <row r="21" spans="1:7" ht="13.5">
      <c r="A21" s="3" t="s">
        <v>14</v>
      </c>
      <c r="B21" s="3">
        <v>188</v>
      </c>
      <c r="C21" s="14">
        <v>11780</v>
      </c>
      <c r="D21" s="83">
        <f t="shared" si="1"/>
        <v>11656</v>
      </c>
      <c r="E21" s="11">
        <f t="shared" si="0"/>
        <v>-124</v>
      </c>
      <c r="F21" s="8"/>
      <c r="G21" s="102">
        <f t="shared" si="2"/>
        <v>16785</v>
      </c>
    </row>
    <row r="22" spans="1:7" ht="13.5">
      <c r="A22" s="3" t="s">
        <v>15</v>
      </c>
      <c r="B22" s="3">
        <v>375</v>
      </c>
      <c r="C22" s="14">
        <v>23436</v>
      </c>
      <c r="D22" s="83">
        <f t="shared" si="1"/>
        <v>23250</v>
      </c>
      <c r="E22" s="11">
        <f t="shared" si="0"/>
        <v>-186</v>
      </c>
      <c r="F22" s="8"/>
      <c r="G22" s="102">
        <f t="shared" si="2"/>
        <v>28379</v>
      </c>
    </row>
    <row r="23" spans="1:7" ht="13.5">
      <c r="A23" s="3" t="s">
        <v>39</v>
      </c>
      <c r="B23" s="3">
        <v>167</v>
      </c>
      <c r="C23" s="14">
        <v>10540</v>
      </c>
      <c r="D23" s="83">
        <f t="shared" si="1"/>
        <v>10354</v>
      </c>
      <c r="E23" s="11">
        <f t="shared" si="0"/>
        <v>-186</v>
      </c>
      <c r="F23" s="8"/>
      <c r="G23" s="102">
        <f t="shared" si="2"/>
        <v>15483</v>
      </c>
    </row>
    <row r="24" spans="1:7" ht="13.5">
      <c r="A24" s="3" t="s">
        <v>16</v>
      </c>
      <c r="B24" s="3">
        <v>100</v>
      </c>
      <c r="C24" s="14">
        <v>6200</v>
      </c>
      <c r="D24" s="83">
        <f t="shared" si="1"/>
        <v>6200</v>
      </c>
      <c r="E24" s="11">
        <f t="shared" si="0"/>
        <v>0</v>
      </c>
      <c r="F24" s="8"/>
      <c r="G24" s="102">
        <f t="shared" si="2"/>
        <v>11329</v>
      </c>
    </row>
    <row r="25" spans="1:7" ht="13.5">
      <c r="A25" s="3" t="s">
        <v>17</v>
      </c>
      <c r="B25" s="3">
        <v>619</v>
      </c>
      <c r="C25" s="14">
        <v>38564</v>
      </c>
      <c r="D25" s="83">
        <f t="shared" si="1"/>
        <v>38378</v>
      </c>
      <c r="E25" s="11">
        <f t="shared" si="0"/>
        <v>-186</v>
      </c>
      <c r="F25" s="8"/>
      <c r="G25" s="102">
        <f t="shared" si="2"/>
        <v>43507</v>
      </c>
    </row>
    <row r="26" spans="1:7" ht="13.5">
      <c r="A26" s="3" t="s">
        <v>18</v>
      </c>
      <c r="B26" s="3">
        <v>710</v>
      </c>
      <c r="C26" s="14">
        <v>43524</v>
      </c>
      <c r="D26" s="83">
        <f t="shared" si="1"/>
        <v>44020</v>
      </c>
      <c r="E26" s="11">
        <f t="shared" si="0"/>
        <v>496</v>
      </c>
      <c r="F26" s="8"/>
      <c r="G26" s="102">
        <f t="shared" si="2"/>
        <v>49149</v>
      </c>
    </row>
    <row r="27" spans="1:7" ht="13.5">
      <c r="A27" s="3" t="s">
        <v>19</v>
      </c>
      <c r="B27" s="3">
        <v>790</v>
      </c>
      <c r="C27" s="14">
        <v>49104</v>
      </c>
      <c r="D27" s="83">
        <f t="shared" si="1"/>
        <v>48980</v>
      </c>
      <c r="E27" s="11">
        <f t="shared" si="0"/>
        <v>-124</v>
      </c>
      <c r="F27" s="8"/>
      <c r="G27" s="102">
        <f t="shared" si="2"/>
        <v>54109</v>
      </c>
    </row>
    <row r="28" spans="1:7" ht="13.5">
      <c r="A28" s="3" t="s">
        <v>20</v>
      </c>
      <c r="B28" s="3">
        <v>176</v>
      </c>
      <c r="C28" s="14">
        <v>10478</v>
      </c>
      <c r="D28" s="83">
        <f t="shared" si="1"/>
        <v>10912</v>
      </c>
      <c r="E28" s="11">
        <f t="shared" si="0"/>
        <v>434</v>
      </c>
      <c r="F28" s="8"/>
      <c r="G28" s="102">
        <f t="shared" si="2"/>
        <v>16041</v>
      </c>
    </row>
    <row r="29" spans="1:7" ht="13.5">
      <c r="A29" s="3" t="s">
        <v>97</v>
      </c>
      <c r="B29" s="3">
        <v>121</v>
      </c>
      <c r="C29" s="14">
        <v>7998</v>
      </c>
      <c r="D29" s="83">
        <f>B29*62</f>
        <v>7502</v>
      </c>
      <c r="E29" s="11">
        <f>D29-C29</f>
        <v>-496</v>
      </c>
      <c r="F29" s="8"/>
      <c r="G29" s="102">
        <f t="shared" si="2"/>
        <v>12631</v>
      </c>
    </row>
    <row r="30" spans="1:7" ht="13.5">
      <c r="A30" s="3" t="s">
        <v>21</v>
      </c>
      <c r="B30" s="3">
        <v>130</v>
      </c>
      <c r="C30" s="14">
        <v>8370</v>
      </c>
      <c r="D30" s="83">
        <f>B30*62</f>
        <v>8060</v>
      </c>
      <c r="E30" s="11">
        <f>D30-C30</f>
        <v>-310</v>
      </c>
      <c r="F30" s="8"/>
      <c r="G30" s="102">
        <f t="shared" si="2"/>
        <v>13189</v>
      </c>
    </row>
    <row r="31" spans="1:7" ht="13.5">
      <c r="A31" s="3" t="s">
        <v>22</v>
      </c>
      <c r="B31" s="3">
        <v>825</v>
      </c>
      <c r="C31" s="14">
        <v>52204</v>
      </c>
      <c r="D31" s="83">
        <f t="shared" si="1"/>
        <v>51150</v>
      </c>
      <c r="E31" s="11">
        <f t="shared" si="0"/>
        <v>-1054</v>
      </c>
      <c r="F31" s="8"/>
      <c r="G31" s="102">
        <f t="shared" si="2"/>
        <v>56279</v>
      </c>
    </row>
    <row r="32" spans="1:7" ht="13.5">
      <c r="A32" s="3" t="s">
        <v>23</v>
      </c>
      <c r="B32" s="3">
        <v>104</v>
      </c>
      <c r="C32" s="14">
        <v>6758</v>
      </c>
      <c r="D32" s="83">
        <f t="shared" si="1"/>
        <v>6448</v>
      </c>
      <c r="E32" s="11">
        <f t="shared" si="0"/>
        <v>-310</v>
      </c>
      <c r="F32" s="8"/>
      <c r="G32" s="102">
        <f t="shared" si="2"/>
        <v>11577</v>
      </c>
    </row>
    <row r="33" spans="1:7" ht="13.5">
      <c r="A33" s="3" t="s">
        <v>24</v>
      </c>
      <c r="B33" s="3">
        <v>163</v>
      </c>
      <c r="C33" s="14">
        <v>10540</v>
      </c>
      <c r="D33" s="83">
        <f t="shared" si="1"/>
        <v>10106</v>
      </c>
      <c r="E33" s="11">
        <f t="shared" si="0"/>
        <v>-434</v>
      </c>
      <c r="F33" s="8"/>
      <c r="G33" s="102">
        <f t="shared" si="2"/>
        <v>15235</v>
      </c>
    </row>
    <row r="34" spans="1:7" ht="13.5">
      <c r="A34" s="3" t="s">
        <v>25</v>
      </c>
      <c r="B34" s="3">
        <v>711</v>
      </c>
      <c r="C34" s="14">
        <v>44702</v>
      </c>
      <c r="D34" s="83">
        <f t="shared" si="1"/>
        <v>44082</v>
      </c>
      <c r="E34" s="11">
        <f t="shared" si="0"/>
        <v>-620</v>
      </c>
      <c r="F34" s="8"/>
      <c r="G34" s="102">
        <f t="shared" si="2"/>
        <v>49211</v>
      </c>
    </row>
    <row r="35" spans="1:7" ht="13.5">
      <c r="A35" s="3" t="s">
        <v>26</v>
      </c>
      <c r="B35" s="3">
        <v>88</v>
      </c>
      <c r="C35" s="14">
        <v>5766</v>
      </c>
      <c r="D35" s="83">
        <f t="shared" si="1"/>
        <v>5456</v>
      </c>
      <c r="E35" s="11">
        <f t="shared" si="0"/>
        <v>-310</v>
      </c>
      <c r="F35" s="8"/>
      <c r="G35" s="102">
        <f t="shared" si="2"/>
        <v>10585</v>
      </c>
    </row>
    <row r="36" spans="1:7" ht="13.5">
      <c r="A36" s="3" t="s">
        <v>27</v>
      </c>
      <c r="B36" s="3">
        <v>467</v>
      </c>
      <c r="C36" s="14">
        <v>28954</v>
      </c>
      <c r="D36" s="83">
        <f t="shared" si="1"/>
        <v>28954</v>
      </c>
      <c r="E36" s="11">
        <f t="shared" si="0"/>
        <v>0</v>
      </c>
      <c r="F36" s="8"/>
      <c r="G36" s="102">
        <f t="shared" si="2"/>
        <v>34083</v>
      </c>
    </row>
    <row r="37" spans="1:7" ht="13.5">
      <c r="A37" s="3" t="s">
        <v>28</v>
      </c>
      <c r="B37" s="3">
        <v>194</v>
      </c>
      <c r="C37" s="14">
        <v>11842</v>
      </c>
      <c r="D37" s="83">
        <f t="shared" si="1"/>
        <v>12028</v>
      </c>
      <c r="E37" s="11">
        <f t="shared" si="0"/>
        <v>186</v>
      </c>
      <c r="F37" s="8"/>
      <c r="G37" s="102">
        <f t="shared" si="2"/>
        <v>17157</v>
      </c>
    </row>
    <row r="38" spans="1:7" ht="13.5">
      <c r="A38" s="3" t="s">
        <v>29</v>
      </c>
      <c r="B38" s="3">
        <v>329</v>
      </c>
      <c r="C38" s="14">
        <v>20584</v>
      </c>
      <c r="D38" s="83">
        <f t="shared" si="1"/>
        <v>20398</v>
      </c>
      <c r="E38" s="11">
        <f t="shared" si="0"/>
        <v>-186</v>
      </c>
      <c r="F38" s="8"/>
      <c r="G38" s="102">
        <f t="shared" si="2"/>
        <v>25527</v>
      </c>
    </row>
    <row r="39" spans="1:7" ht="13.5">
      <c r="A39" s="3" t="s">
        <v>30</v>
      </c>
      <c r="B39" s="3">
        <v>132</v>
      </c>
      <c r="C39" s="14">
        <v>7874</v>
      </c>
      <c r="D39" s="83">
        <f t="shared" si="1"/>
        <v>8184</v>
      </c>
      <c r="E39" s="11">
        <f t="shared" si="0"/>
        <v>310</v>
      </c>
      <c r="F39" s="8"/>
      <c r="G39" s="102">
        <f t="shared" si="2"/>
        <v>13313</v>
      </c>
    </row>
    <row r="40" spans="1:7" ht="13.5">
      <c r="A40" s="3" t="s">
        <v>31</v>
      </c>
      <c r="B40" s="3">
        <v>105</v>
      </c>
      <c r="C40" s="14">
        <v>6634</v>
      </c>
      <c r="D40" s="83">
        <f t="shared" si="1"/>
        <v>6510</v>
      </c>
      <c r="E40" s="11">
        <f t="shared" si="0"/>
        <v>-124</v>
      </c>
      <c r="F40" s="8"/>
      <c r="G40" s="102">
        <f t="shared" si="2"/>
        <v>11639</v>
      </c>
    </row>
    <row r="41" spans="1:7" ht="13.5">
      <c r="A41" s="3" t="s">
        <v>32</v>
      </c>
      <c r="B41" s="3">
        <v>159</v>
      </c>
      <c r="C41" s="14">
        <v>10168</v>
      </c>
      <c r="D41" s="83">
        <f t="shared" si="1"/>
        <v>9858</v>
      </c>
      <c r="E41" s="11">
        <f t="shared" si="0"/>
        <v>-310</v>
      </c>
      <c r="F41" s="8"/>
      <c r="G41" s="102">
        <f t="shared" si="2"/>
        <v>14987</v>
      </c>
    </row>
    <row r="42" spans="1:7" ht="13.5">
      <c r="A42" s="3" t="s">
        <v>40</v>
      </c>
      <c r="B42" s="3">
        <v>238</v>
      </c>
      <c r="C42" s="14">
        <v>14632</v>
      </c>
      <c r="D42" s="83">
        <f t="shared" si="1"/>
        <v>14756</v>
      </c>
      <c r="E42" s="11">
        <f t="shared" si="0"/>
        <v>124</v>
      </c>
      <c r="F42" s="8"/>
      <c r="G42" s="102">
        <f t="shared" si="2"/>
        <v>19885</v>
      </c>
    </row>
    <row r="43" spans="1:7" ht="13.5">
      <c r="A43" s="3" t="s">
        <v>33</v>
      </c>
      <c r="B43" s="3">
        <v>703</v>
      </c>
      <c r="C43" s="14">
        <v>43834</v>
      </c>
      <c r="D43" s="83">
        <f t="shared" si="1"/>
        <v>43586</v>
      </c>
      <c r="E43" s="11">
        <f t="shared" si="0"/>
        <v>-248</v>
      </c>
      <c r="F43" s="8"/>
      <c r="G43" s="102">
        <f t="shared" si="2"/>
        <v>48715</v>
      </c>
    </row>
    <row r="44" spans="1:7" ht="13.5">
      <c r="A44" s="3" t="s">
        <v>34</v>
      </c>
      <c r="B44" s="3">
        <v>657</v>
      </c>
      <c r="C44" s="14">
        <v>41106</v>
      </c>
      <c r="D44" s="83">
        <f t="shared" si="1"/>
        <v>40734</v>
      </c>
      <c r="E44" s="11">
        <f t="shared" si="0"/>
        <v>-372</v>
      </c>
      <c r="F44" s="8"/>
      <c r="G44" s="102">
        <f t="shared" si="2"/>
        <v>45863</v>
      </c>
    </row>
    <row r="45" spans="1:7" ht="14.25" thickBot="1">
      <c r="A45" s="4" t="s">
        <v>35</v>
      </c>
      <c r="B45" s="3">
        <v>237</v>
      </c>
      <c r="C45" s="14">
        <v>14694</v>
      </c>
      <c r="D45" s="83">
        <f t="shared" si="1"/>
        <v>14694</v>
      </c>
      <c r="E45" s="15">
        <f t="shared" si="0"/>
        <v>0</v>
      </c>
      <c r="F45" s="8"/>
      <c r="G45" s="102">
        <f t="shared" si="2"/>
        <v>19823</v>
      </c>
    </row>
    <row r="46" spans="1:13" ht="23.25" customHeight="1" thickBot="1">
      <c r="A46" s="6" t="s">
        <v>1</v>
      </c>
      <c r="B46" s="7">
        <f>SUM(B7:B45)</f>
        <v>19665</v>
      </c>
      <c r="C46" s="18">
        <f>SUM(C7:C45)</f>
        <v>1224810</v>
      </c>
      <c r="D46" s="84">
        <f>SUM(D7:D45)</f>
        <v>1219230</v>
      </c>
      <c r="E46" s="12">
        <f t="shared" si="0"/>
        <v>-5580</v>
      </c>
      <c r="F46" s="16"/>
      <c r="G46" s="76">
        <f>SUM(G7:G45)</f>
        <v>1219248</v>
      </c>
      <c r="H46" s="16"/>
      <c r="M46" s="20"/>
    </row>
    <row r="47" spans="1:13" ht="16.5" customHeight="1">
      <c r="A47" s="1"/>
      <c r="B47" s="1"/>
      <c r="C47" s="2"/>
      <c r="D47" s="2"/>
      <c r="M47" s="69"/>
    </row>
    <row r="48" spans="1:5" ht="39" customHeight="1">
      <c r="A48" s="204" t="s">
        <v>127</v>
      </c>
      <c r="B48" s="205"/>
      <c r="C48" s="205"/>
      <c r="D48" s="205"/>
      <c r="E48" s="205"/>
    </row>
    <row r="49" spans="1:7" ht="12.75">
      <c r="A49" s="199"/>
      <c r="B49" s="199"/>
      <c r="C49" s="199"/>
      <c r="D49" s="199"/>
      <c r="E49" s="199"/>
      <c r="F49" s="199"/>
      <c r="G49" s="199"/>
    </row>
    <row r="50" ht="7.5" customHeight="1">
      <c r="B50" s="9"/>
    </row>
    <row r="51" spans="1:2" ht="13.5">
      <c r="A51" s="13" t="s">
        <v>125</v>
      </c>
      <c r="B51" s="10">
        <f>C46</f>
        <v>1224810</v>
      </c>
    </row>
    <row r="52" spans="1:2" ht="13.5">
      <c r="A52" s="13" t="s">
        <v>126</v>
      </c>
      <c r="B52" s="10">
        <f>-(B51-D46)</f>
        <v>-5580</v>
      </c>
    </row>
    <row r="55" spans="1:5" ht="12.75">
      <c r="A55" s="198" t="s">
        <v>45</v>
      </c>
      <c r="B55" s="198"/>
      <c r="C55" s="198"/>
      <c r="D55" s="198"/>
      <c r="E55" s="198"/>
    </row>
  </sheetData>
  <sheetProtection/>
  <mergeCells count="12">
    <mergeCell ref="A55:E55"/>
    <mergeCell ref="A49:G49"/>
    <mergeCell ref="E5:E6"/>
    <mergeCell ref="A3:E3"/>
    <mergeCell ref="A2:E2"/>
    <mergeCell ref="A48:E48"/>
    <mergeCell ref="I2:P3"/>
    <mergeCell ref="A1:E1"/>
    <mergeCell ref="A4:C4"/>
    <mergeCell ref="A5:A6"/>
    <mergeCell ref="C5:D5"/>
    <mergeCell ref="B5:B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62"/>
  <sheetViews>
    <sheetView zoomScale="90" zoomScaleNormal="90" zoomScalePageLayoutView="0" workbookViewId="0" topLeftCell="A1">
      <selection activeCell="E63" sqref="E63"/>
    </sheetView>
  </sheetViews>
  <sheetFormatPr defaultColWidth="9.140625" defaultRowHeight="12.75"/>
  <cols>
    <col min="1" max="1" width="46.8515625" style="0" customWidth="1"/>
    <col min="2" max="2" width="22.140625" style="0" customWidth="1"/>
    <col min="3" max="3" width="25.421875" style="0" customWidth="1"/>
    <col min="4" max="4" width="21.57421875" style="0" customWidth="1"/>
    <col min="5" max="5" width="24.140625" style="0" customWidth="1"/>
  </cols>
  <sheetData>
    <row r="1" spans="1:8" ht="15">
      <c r="A1" s="64"/>
      <c r="B1" s="64"/>
      <c r="C1" s="66"/>
      <c r="D1" s="67"/>
      <c r="E1" s="67"/>
      <c r="F1" s="65"/>
      <c r="G1" s="64"/>
      <c r="H1" s="64"/>
    </row>
    <row r="2" ht="13.5" thickBot="1"/>
    <row r="3" spans="1:2" ht="15.75" thickBot="1">
      <c r="A3" s="212" t="s">
        <v>110</v>
      </c>
      <c r="B3" s="213"/>
    </row>
    <row r="4" spans="1:3" ht="23.25" thickBot="1">
      <c r="A4" s="214" t="s">
        <v>109</v>
      </c>
      <c r="B4" s="215"/>
      <c r="C4" s="68" t="s">
        <v>160</v>
      </c>
    </row>
    <row r="5" spans="1:2" ht="13.5">
      <c r="A5" s="210">
        <v>25000</v>
      </c>
      <c r="B5" s="211"/>
    </row>
    <row r="6" spans="1:2" ht="14.25" thickBot="1">
      <c r="A6" s="179">
        <v>12</v>
      </c>
      <c r="B6" s="180"/>
    </row>
    <row r="7" spans="1:3" ht="16.5" customHeight="1" thickBot="1">
      <c r="A7" s="208">
        <f>A5*A6</f>
        <v>300000</v>
      </c>
      <c r="B7" s="209"/>
      <c r="C7" s="42" t="s">
        <v>161</v>
      </c>
    </row>
    <row r="8" spans="1:5" ht="15.75" thickBot="1">
      <c r="A8" s="46" t="s">
        <v>85</v>
      </c>
      <c r="B8" s="47" t="s">
        <v>86</v>
      </c>
      <c r="C8" s="58" t="s">
        <v>49</v>
      </c>
      <c r="D8" s="52" t="s">
        <v>98</v>
      </c>
      <c r="E8" s="55" t="s">
        <v>93</v>
      </c>
    </row>
    <row r="9" spans="1:5" ht="12.75">
      <c r="A9" s="29" t="s">
        <v>114</v>
      </c>
      <c r="B9" s="28">
        <v>1</v>
      </c>
      <c r="C9" s="51">
        <v>3540</v>
      </c>
      <c r="D9" s="53">
        <v>3540</v>
      </c>
      <c r="E9" s="56">
        <v>295</v>
      </c>
    </row>
    <row r="10" spans="1:6" ht="12.75">
      <c r="A10" s="44" t="s">
        <v>99</v>
      </c>
      <c r="B10" s="45">
        <v>22</v>
      </c>
      <c r="C10" s="59">
        <v>114576</v>
      </c>
      <c r="D10" s="53">
        <v>5208</v>
      </c>
      <c r="E10" s="56">
        <v>434</v>
      </c>
      <c r="F10" s="42"/>
    </row>
    <row r="11" spans="1:5" ht="12.75">
      <c r="A11" s="29" t="s">
        <v>87</v>
      </c>
      <c r="B11" s="28">
        <v>2</v>
      </c>
      <c r="C11" s="51">
        <v>12192</v>
      </c>
      <c r="D11" s="53">
        <v>6096</v>
      </c>
      <c r="E11" s="56">
        <v>508</v>
      </c>
    </row>
    <row r="12" spans="1:5" ht="12.75">
      <c r="A12" s="29" t="s">
        <v>88</v>
      </c>
      <c r="B12" s="95">
        <v>4</v>
      </c>
      <c r="C12" s="51">
        <v>28560</v>
      </c>
      <c r="D12" s="53">
        <v>7140</v>
      </c>
      <c r="E12" s="56">
        <v>595</v>
      </c>
    </row>
    <row r="13" spans="1:5" ht="12.75">
      <c r="A13" s="29" t="s">
        <v>89</v>
      </c>
      <c r="B13" s="28">
        <v>6</v>
      </c>
      <c r="C13" s="51">
        <v>50112</v>
      </c>
      <c r="D13" s="53">
        <v>8352</v>
      </c>
      <c r="E13" s="56">
        <v>696</v>
      </c>
    </row>
    <row r="14" spans="1:5" ht="12.75">
      <c r="A14" s="29" t="s">
        <v>90</v>
      </c>
      <c r="B14" s="28">
        <v>1</v>
      </c>
      <c r="C14" s="60">
        <v>9540</v>
      </c>
      <c r="D14" s="53">
        <v>9540</v>
      </c>
      <c r="E14" s="56">
        <v>795</v>
      </c>
    </row>
    <row r="15" spans="1:5" ht="12.75">
      <c r="A15" s="29" t="s">
        <v>91</v>
      </c>
      <c r="B15" s="28">
        <v>2</v>
      </c>
      <c r="C15" s="60">
        <v>21480</v>
      </c>
      <c r="D15" s="53">
        <v>10740</v>
      </c>
      <c r="E15" s="56">
        <v>895</v>
      </c>
    </row>
    <row r="16" spans="1:5" ht="13.5" thickBot="1">
      <c r="A16" s="48" t="s">
        <v>100</v>
      </c>
      <c r="B16" s="33">
        <v>1</v>
      </c>
      <c r="C16" s="61">
        <v>60000</v>
      </c>
      <c r="D16" s="54">
        <v>12000</v>
      </c>
      <c r="E16" s="57">
        <v>1000</v>
      </c>
    </row>
    <row r="17" spans="1:3" ht="15.75" thickBot="1">
      <c r="A17" s="49" t="s">
        <v>92</v>
      </c>
      <c r="B17" s="50">
        <f>SUM(B9:B16)</f>
        <v>39</v>
      </c>
      <c r="C17" s="62">
        <f>SUM(C9:C16)</f>
        <v>300000</v>
      </c>
    </row>
    <row r="20" ht="13.5" thickBot="1"/>
    <row r="21" spans="1:3" ht="13.5" thickBot="1">
      <c r="A21" s="193" t="s">
        <v>0</v>
      </c>
      <c r="B21" s="216" t="s">
        <v>151</v>
      </c>
      <c r="C21" s="206" t="s">
        <v>154</v>
      </c>
    </row>
    <row r="22" spans="1:3" ht="13.5" thickBot="1">
      <c r="A22" s="193"/>
      <c r="B22" s="217"/>
      <c r="C22" s="207"/>
    </row>
    <row r="23" spans="1:9" ht="14.25" customHeight="1">
      <c r="A23" s="96" t="s">
        <v>2</v>
      </c>
      <c r="B23" s="110">
        <v>5208</v>
      </c>
      <c r="C23" s="105">
        <f>B23+5129</f>
        <v>10337</v>
      </c>
      <c r="D23" s="109"/>
      <c r="E23" s="109"/>
      <c r="F23" s="109"/>
      <c r="G23" s="109"/>
      <c r="H23" s="109"/>
      <c r="I23" s="109"/>
    </row>
    <row r="24" spans="1:9" ht="13.5">
      <c r="A24" s="97" t="s">
        <v>3</v>
      </c>
      <c r="B24" s="111">
        <v>5208</v>
      </c>
      <c r="C24" s="106">
        <f>B24+5129</f>
        <v>10337</v>
      </c>
      <c r="D24" s="109"/>
      <c r="E24" s="109"/>
      <c r="F24" s="109"/>
      <c r="G24" s="109"/>
      <c r="H24" s="109"/>
      <c r="I24" s="109"/>
    </row>
    <row r="25" spans="1:9" ht="13.5">
      <c r="A25" s="97" t="s">
        <v>4</v>
      </c>
      <c r="B25" s="111">
        <v>5208</v>
      </c>
      <c r="C25" s="106">
        <f aca="true" t="shared" si="0" ref="C25:C61">B25+5129</f>
        <v>10337</v>
      </c>
      <c r="D25" s="109"/>
      <c r="E25" s="109"/>
      <c r="F25" s="109"/>
      <c r="G25" s="109"/>
      <c r="H25" s="109"/>
      <c r="I25" s="109"/>
    </row>
    <row r="26" spans="1:3" ht="13.5">
      <c r="A26" s="97" t="s">
        <v>5</v>
      </c>
      <c r="B26" s="111">
        <v>60000</v>
      </c>
      <c r="C26" s="106">
        <v>60000</v>
      </c>
    </row>
    <row r="27" spans="1:3" ht="13.5">
      <c r="A27" s="97" t="s">
        <v>37</v>
      </c>
      <c r="B27" s="111">
        <v>5208</v>
      </c>
      <c r="C27" s="106">
        <f t="shared" si="0"/>
        <v>10337</v>
      </c>
    </row>
    <row r="28" spans="1:3" s="86" customFormat="1" ht="13.5">
      <c r="A28" s="98" t="s">
        <v>115</v>
      </c>
      <c r="B28" s="111">
        <v>3540</v>
      </c>
      <c r="C28" s="106">
        <f t="shared" si="0"/>
        <v>8669</v>
      </c>
    </row>
    <row r="29" spans="1:3" ht="13.5">
      <c r="A29" s="97" t="s">
        <v>7</v>
      </c>
      <c r="B29" s="111">
        <v>8352</v>
      </c>
      <c r="C29" s="106">
        <f t="shared" si="0"/>
        <v>13481</v>
      </c>
    </row>
    <row r="30" spans="1:3" ht="13.5">
      <c r="A30" s="97" t="s">
        <v>8</v>
      </c>
      <c r="B30" s="111">
        <v>5208</v>
      </c>
      <c r="C30" s="106">
        <f t="shared" si="0"/>
        <v>10337</v>
      </c>
    </row>
    <row r="31" spans="1:3" ht="13.5">
      <c r="A31" s="97" t="s">
        <v>9</v>
      </c>
      <c r="B31" s="111">
        <v>5208</v>
      </c>
      <c r="C31" s="106">
        <f t="shared" si="0"/>
        <v>10337</v>
      </c>
    </row>
    <row r="32" spans="1:3" ht="13.5">
      <c r="A32" s="97" t="s">
        <v>10</v>
      </c>
      <c r="B32" s="111">
        <v>5208</v>
      </c>
      <c r="C32" s="106">
        <f t="shared" si="0"/>
        <v>10337</v>
      </c>
    </row>
    <row r="33" spans="1:3" ht="13.5">
      <c r="A33" s="97" t="s">
        <v>11</v>
      </c>
      <c r="B33" s="111">
        <v>9540</v>
      </c>
      <c r="C33" s="106">
        <f t="shared" si="0"/>
        <v>14669</v>
      </c>
    </row>
    <row r="34" spans="1:3" ht="13.5">
      <c r="A34" s="97" t="s">
        <v>12</v>
      </c>
      <c r="B34" s="111">
        <v>5208</v>
      </c>
      <c r="C34" s="106">
        <f t="shared" si="0"/>
        <v>10337</v>
      </c>
    </row>
    <row r="35" spans="1:3" ht="13.5">
      <c r="A35" s="97" t="s">
        <v>38</v>
      </c>
      <c r="B35" s="111">
        <v>5208</v>
      </c>
      <c r="C35" s="106">
        <f t="shared" si="0"/>
        <v>10337</v>
      </c>
    </row>
    <row r="36" spans="1:3" ht="13.5">
      <c r="A36" s="97" t="s">
        <v>13</v>
      </c>
      <c r="B36" s="111">
        <v>5208</v>
      </c>
      <c r="C36" s="106">
        <f t="shared" si="0"/>
        <v>10337</v>
      </c>
    </row>
    <row r="37" spans="1:3" ht="13.5">
      <c r="A37" s="97" t="s">
        <v>14</v>
      </c>
      <c r="B37" s="111">
        <v>7140</v>
      </c>
      <c r="C37" s="106">
        <f t="shared" si="0"/>
        <v>12269</v>
      </c>
    </row>
    <row r="38" spans="1:3" s="86" customFormat="1" ht="13.5">
      <c r="A38" s="98" t="s">
        <v>15</v>
      </c>
      <c r="B38" s="111">
        <v>7140</v>
      </c>
      <c r="C38" s="106">
        <f t="shared" si="0"/>
        <v>12269</v>
      </c>
    </row>
    <row r="39" spans="1:3" ht="13.5">
      <c r="A39" s="97" t="s">
        <v>39</v>
      </c>
      <c r="B39" s="111">
        <v>5208</v>
      </c>
      <c r="C39" s="106">
        <f t="shared" si="0"/>
        <v>10337</v>
      </c>
    </row>
    <row r="40" spans="1:3" ht="13.5">
      <c r="A40" s="97" t="s">
        <v>16</v>
      </c>
      <c r="B40" s="111">
        <v>5208</v>
      </c>
      <c r="C40" s="106">
        <f t="shared" si="0"/>
        <v>10337</v>
      </c>
    </row>
    <row r="41" spans="1:3" ht="13.5">
      <c r="A41" s="97" t="s">
        <v>17</v>
      </c>
      <c r="B41" s="111">
        <v>8352</v>
      </c>
      <c r="C41" s="106">
        <f t="shared" si="0"/>
        <v>13481</v>
      </c>
    </row>
    <row r="42" spans="1:3" ht="13.5">
      <c r="A42" s="97" t="s">
        <v>18</v>
      </c>
      <c r="B42" s="111">
        <v>10740</v>
      </c>
      <c r="C42" s="106">
        <f t="shared" si="0"/>
        <v>15869</v>
      </c>
    </row>
    <row r="43" spans="1:3" ht="13.5">
      <c r="A43" s="97" t="s">
        <v>19</v>
      </c>
      <c r="B43" s="111">
        <v>8352</v>
      </c>
      <c r="C43" s="106">
        <f t="shared" si="0"/>
        <v>13481</v>
      </c>
    </row>
    <row r="44" spans="1:3" ht="13.5">
      <c r="A44" s="97" t="s">
        <v>20</v>
      </c>
      <c r="B44" s="111">
        <v>5208</v>
      </c>
      <c r="C44" s="106">
        <f t="shared" si="0"/>
        <v>10337</v>
      </c>
    </row>
    <row r="45" spans="1:3" ht="13.5">
      <c r="A45" s="97" t="s">
        <v>97</v>
      </c>
      <c r="B45" s="111">
        <v>5208</v>
      </c>
      <c r="C45" s="106">
        <f t="shared" si="0"/>
        <v>10337</v>
      </c>
    </row>
    <row r="46" spans="1:3" ht="13.5">
      <c r="A46" s="97" t="s">
        <v>21</v>
      </c>
      <c r="B46" s="111">
        <v>5208</v>
      </c>
      <c r="C46" s="106">
        <f t="shared" si="0"/>
        <v>10337</v>
      </c>
    </row>
    <row r="47" spans="1:3" ht="13.5">
      <c r="A47" s="97" t="s">
        <v>22</v>
      </c>
      <c r="B47" s="111">
        <v>8352</v>
      </c>
      <c r="C47" s="106">
        <f t="shared" si="0"/>
        <v>13481</v>
      </c>
    </row>
    <row r="48" spans="1:3" ht="13.5">
      <c r="A48" s="97" t="s">
        <v>23</v>
      </c>
      <c r="B48" s="111">
        <v>5208</v>
      </c>
      <c r="C48" s="106">
        <f t="shared" si="0"/>
        <v>10337</v>
      </c>
    </row>
    <row r="49" spans="1:3" ht="13.5">
      <c r="A49" s="97" t="s">
        <v>24</v>
      </c>
      <c r="B49" s="111">
        <v>5208</v>
      </c>
      <c r="C49" s="106">
        <f t="shared" si="0"/>
        <v>10337</v>
      </c>
    </row>
    <row r="50" spans="1:3" ht="13.5">
      <c r="A50" s="97" t="s">
        <v>25</v>
      </c>
      <c r="B50" s="111">
        <v>8352</v>
      </c>
      <c r="C50" s="106">
        <f t="shared" si="0"/>
        <v>13481</v>
      </c>
    </row>
    <row r="51" spans="1:3" ht="13.5">
      <c r="A51" s="97" t="s">
        <v>26</v>
      </c>
      <c r="B51" s="111">
        <v>5208</v>
      </c>
      <c r="C51" s="106">
        <f t="shared" si="0"/>
        <v>10337</v>
      </c>
    </row>
    <row r="52" spans="1:3" ht="13.5">
      <c r="A52" s="97" t="s">
        <v>27</v>
      </c>
      <c r="B52" s="111">
        <v>6096</v>
      </c>
      <c r="C52" s="106">
        <f t="shared" si="0"/>
        <v>11225</v>
      </c>
    </row>
    <row r="53" spans="1:4" ht="13.5">
      <c r="A53" s="97" t="s">
        <v>28</v>
      </c>
      <c r="B53" s="111">
        <v>7140</v>
      </c>
      <c r="C53" s="106">
        <f t="shared" si="0"/>
        <v>12269</v>
      </c>
      <c r="D53" s="86"/>
    </row>
    <row r="54" spans="1:3" ht="13.5">
      <c r="A54" s="97" t="s">
        <v>29</v>
      </c>
      <c r="B54" s="111">
        <v>7140</v>
      </c>
      <c r="C54" s="106">
        <f t="shared" si="0"/>
        <v>12269</v>
      </c>
    </row>
    <row r="55" spans="1:3" ht="13.5">
      <c r="A55" s="97" t="s">
        <v>30</v>
      </c>
      <c r="B55" s="111">
        <v>5208</v>
      </c>
      <c r="C55" s="106">
        <f t="shared" si="0"/>
        <v>10337</v>
      </c>
    </row>
    <row r="56" spans="1:3" ht="13.5">
      <c r="A56" s="97" t="s">
        <v>31</v>
      </c>
      <c r="B56" s="111">
        <v>5208</v>
      </c>
      <c r="C56" s="106">
        <f t="shared" si="0"/>
        <v>10337</v>
      </c>
    </row>
    <row r="57" spans="1:3" ht="13.5">
      <c r="A57" s="97" t="s">
        <v>32</v>
      </c>
      <c r="B57" s="111">
        <v>6096</v>
      </c>
      <c r="C57" s="106">
        <f t="shared" si="0"/>
        <v>11225</v>
      </c>
    </row>
    <row r="58" spans="1:3" ht="13.5">
      <c r="A58" s="97" t="s">
        <v>40</v>
      </c>
      <c r="B58" s="111">
        <v>5208</v>
      </c>
      <c r="C58" s="106">
        <f t="shared" si="0"/>
        <v>10337</v>
      </c>
    </row>
    <row r="59" spans="1:3" ht="13.5">
      <c r="A59" s="97" t="s">
        <v>33</v>
      </c>
      <c r="B59" s="111">
        <v>8352</v>
      </c>
      <c r="C59" s="106">
        <f t="shared" si="0"/>
        <v>13481</v>
      </c>
    </row>
    <row r="60" spans="1:3" ht="13.5">
      <c r="A60" s="97" t="s">
        <v>34</v>
      </c>
      <c r="B60" s="111">
        <v>10740</v>
      </c>
      <c r="C60" s="106">
        <f t="shared" si="0"/>
        <v>15869</v>
      </c>
    </row>
    <row r="61" spans="1:3" ht="14.25" thickBot="1">
      <c r="A61" s="99" t="s">
        <v>35</v>
      </c>
      <c r="B61" s="111">
        <v>5208</v>
      </c>
      <c r="C61" s="107">
        <f t="shared" si="0"/>
        <v>10337</v>
      </c>
    </row>
    <row r="62" spans="1:5" ht="14.25" thickBot="1">
      <c r="A62" s="6" t="s">
        <v>1</v>
      </c>
      <c r="B62" s="108">
        <f>SUM(B23:B61)</f>
        <v>300000</v>
      </c>
      <c r="C62" s="108">
        <f>SUM(C23:C61)</f>
        <v>494902</v>
      </c>
      <c r="E62" s="112"/>
    </row>
  </sheetData>
  <sheetProtection/>
  <mergeCells count="8">
    <mergeCell ref="C21:C22"/>
    <mergeCell ref="A7:B7"/>
    <mergeCell ref="A5:B5"/>
    <mergeCell ref="A3:B3"/>
    <mergeCell ref="A4:B4"/>
    <mergeCell ref="A6:B6"/>
    <mergeCell ref="A21:A22"/>
    <mergeCell ref="B21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8"/>
  <sheetViews>
    <sheetView zoomScale="90" zoomScaleNormal="90" zoomScalePageLayoutView="0" workbookViewId="0" topLeftCell="A1">
      <selection activeCell="G29" sqref="G29"/>
    </sheetView>
  </sheetViews>
  <sheetFormatPr defaultColWidth="9.140625" defaultRowHeight="12.75"/>
  <cols>
    <col min="1" max="1" width="8.8515625" style="0" customWidth="1"/>
    <col min="4" max="4" width="34.28125" style="0" customWidth="1"/>
    <col min="6" max="6" width="49.28125" style="0" customWidth="1"/>
    <col min="7" max="7" width="18.140625" style="0" customWidth="1"/>
  </cols>
  <sheetData>
    <row r="1" spans="1:7" ht="15" customHeight="1">
      <c r="A1" s="243" t="s">
        <v>84</v>
      </c>
      <c r="B1" s="244"/>
      <c r="C1" s="244"/>
      <c r="D1" s="245"/>
      <c r="E1" s="239" t="s">
        <v>83</v>
      </c>
      <c r="F1" s="240"/>
      <c r="G1" s="21"/>
    </row>
    <row r="2" spans="1:7" ht="13.5" thickBot="1">
      <c r="A2" s="246"/>
      <c r="B2" s="247"/>
      <c r="C2" s="247"/>
      <c r="D2" s="248"/>
      <c r="E2" s="241"/>
      <c r="F2" s="242"/>
      <c r="G2" s="21"/>
    </row>
    <row r="3" spans="1:7" ht="13.5">
      <c r="A3" s="227" t="s">
        <v>67</v>
      </c>
      <c r="B3" s="228"/>
      <c r="C3" s="228"/>
      <c r="D3" s="229"/>
      <c r="E3" s="235">
        <v>2000</v>
      </c>
      <c r="F3" s="236"/>
      <c r="G3" s="71" t="s">
        <v>104</v>
      </c>
    </row>
    <row r="4" spans="1:7" ht="14.25" thickBot="1">
      <c r="A4" s="230" t="s">
        <v>68</v>
      </c>
      <c r="B4" s="231"/>
      <c r="C4" s="231"/>
      <c r="D4" s="232"/>
      <c r="E4" s="237">
        <v>7500</v>
      </c>
      <c r="F4" s="238"/>
      <c r="G4" s="71" t="s">
        <v>104</v>
      </c>
    </row>
    <row r="5" spans="1:7" ht="13.5">
      <c r="A5" s="227" t="s">
        <v>116</v>
      </c>
      <c r="B5" s="228"/>
      <c r="C5" s="228"/>
      <c r="D5" s="229"/>
      <c r="E5" s="235">
        <v>3000</v>
      </c>
      <c r="F5" s="236"/>
      <c r="G5" s="71" t="s">
        <v>104</v>
      </c>
    </row>
    <row r="6" spans="1:7" ht="14.25" thickBot="1">
      <c r="A6" s="230" t="s">
        <v>119</v>
      </c>
      <c r="B6" s="231"/>
      <c r="C6" s="231"/>
      <c r="D6" s="232"/>
      <c r="E6" s="237">
        <v>10000</v>
      </c>
      <c r="F6" s="238"/>
      <c r="G6" s="71" t="s">
        <v>104</v>
      </c>
    </row>
    <row r="7" spans="1:7" ht="13.5">
      <c r="A7" s="227" t="s">
        <v>120</v>
      </c>
      <c r="B7" s="228"/>
      <c r="C7" s="228"/>
      <c r="D7" s="229"/>
      <c r="E7" s="235" t="s">
        <v>122</v>
      </c>
      <c r="F7" s="236"/>
      <c r="G7" s="71"/>
    </row>
    <row r="8" spans="1:7" ht="14.25" thickBot="1">
      <c r="A8" s="230" t="s">
        <v>121</v>
      </c>
      <c r="B8" s="231"/>
      <c r="C8" s="231"/>
      <c r="D8" s="232"/>
      <c r="E8" s="249" t="s">
        <v>123</v>
      </c>
      <c r="F8" s="250"/>
      <c r="G8" s="71"/>
    </row>
    <row r="9" spans="1:7" ht="13.5">
      <c r="A9" s="227" t="s">
        <v>131</v>
      </c>
      <c r="B9" s="228"/>
      <c r="C9" s="228"/>
      <c r="D9" s="229"/>
      <c r="E9" s="235">
        <v>5000</v>
      </c>
      <c r="F9" s="236"/>
      <c r="G9" s="71" t="s">
        <v>104</v>
      </c>
    </row>
    <row r="10" spans="1:7" ht="14.25" thickBot="1">
      <c r="A10" s="230" t="s">
        <v>132</v>
      </c>
      <c r="B10" s="231"/>
      <c r="C10" s="231"/>
      <c r="D10" s="232"/>
      <c r="E10" s="237">
        <v>15000</v>
      </c>
      <c r="F10" s="238"/>
      <c r="G10" s="71" t="s">
        <v>104</v>
      </c>
    </row>
    <row r="11" spans="1:7" ht="12.75">
      <c r="A11" s="227" t="s">
        <v>69</v>
      </c>
      <c r="B11" s="228"/>
      <c r="C11" s="228"/>
      <c r="D11" s="229"/>
      <c r="E11" s="235">
        <v>2500</v>
      </c>
      <c r="F11" s="236"/>
      <c r="G11" s="21"/>
    </row>
    <row r="12" spans="1:7" ht="13.5" thickBot="1">
      <c r="A12" s="230" t="s">
        <v>70</v>
      </c>
      <c r="B12" s="231"/>
      <c r="C12" s="231"/>
      <c r="D12" s="232"/>
      <c r="E12" s="237">
        <v>10000</v>
      </c>
      <c r="F12" s="238"/>
      <c r="G12" s="21"/>
    </row>
    <row r="13" spans="1:7" ht="12.75">
      <c r="A13" s="227" t="s">
        <v>117</v>
      </c>
      <c r="B13" s="228"/>
      <c r="C13" s="228"/>
      <c r="D13" s="229"/>
      <c r="E13" s="235">
        <v>1500</v>
      </c>
      <c r="F13" s="236"/>
      <c r="G13" s="21"/>
    </row>
    <row r="14" spans="1:7" ht="13.5" thickBot="1">
      <c r="A14" s="230" t="s">
        <v>118</v>
      </c>
      <c r="B14" s="231"/>
      <c r="C14" s="231"/>
      <c r="D14" s="232"/>
      <c r="E14" s="237">
        <v>5000</v>
      </c>
      <c r="F14" s="238"/>
      <c r="G14" s="21"/>
    </row>
    <row r="15" spans="1:7" ht="12.75">
      <c r="A15" s="227" t="s">
        <v>71</v>
      </c>
      <c r="B15" s="228"/>
      <c r="C15" s="228"/>
      <c r="D15" s="229"/>
      <c r="E15" s="235">
        <v>2000</v>
      </c>
      <c r="F15" s="236"/>
      <c r="G15" s="21"/>
    </row>
    <row r="16" spans="1:7" ht="13.5" thickBot="1">
      <c r="A16" s="230" t="s">
        <v>72</v>
      </c>
      <c r="B16" s="231"/>
      <c r="C16" s="231"/>
      <c r="D16" s="232"/>
      <c r="E16" s="233">
        <v>7000</v>
      </c>
      <c r="F16" s="234"/>
      <c r="G16" s="21"/>
    </row>
    <row r="17" spans="1:7" ht="12.75">
      <c r="A17" s="227" t="s">
        <v>73</v>
      </c>
      <c r="B17" s="228"/>
      <c r="C17" s="228"/>
      <c r="D17" s="229"/>
      <c r="E17" s="235">
        <v>3000</v>
      </c>
      <c r="F17" s="236"/>
      <c r="G17" s="21"/>
    </row>
    <row r="18" spans="1:7" ht="13.5" thickBot="1">
      <c r="A18" s="230" t="s">
        <v>74</v>
      </c>
      <c r="B18" s="231"/>
      <c r="C18" s="231"/>
      <c r="D18" s="232"/>
      <c r="E18" s="233">
        <v>10000</v>
      </c>
      <c r="F18" s="234"/>
      <c r="G18" s="21"/>
    </row>
    <row r="19" spans="1:7" ht="13.5" thickBot="1">
      <c r="A19" s="227" t="s">
        <v>75</v>
      </c>
      <c r="B19" s="228"/>
      <c r="C19" s="228"/>
      <c r="D19" s="229"/>
      <c r="E19" s="235">
        <v>15000</v>
      </c>
      <c r="F19" s="236"/>
      <c r="G19" s="21"/>
    </row>
    <row r="20" spans="1:12" ht="13.5" thickBot="1">
      <c r="A20" s="230" t="s">
        <v>76</v>
      </c>
      <c r="B20" s="231"/>
      <c r="C20" s="231"/>
      <c r="D20" s="232"/>
      <c r="E20" s="233">
        <v>30000</v>
      </c>
      <c r="F20" s="234"/>
      <c r="G20" s="21"/>
      <c r="H20" s="183" t="s">
        <v>108</v>
      </c>
      <c r="I20" s="184"/>
      <c r="J20" s="184"/>
      <c r="K20" s="184"/>
      <c r="L20" s="185"/>
    </row>
    <row r="21" spans="1:12" ht="12.75">
      <c r="A21" s="227" t="s">
        <v>77</v>
      </c>
      <c r="B21" s="228"/>
      <c r="C21" s="228"/>
      <c r="D21" s="229"/>
      <c r="E21" s="235">
        <v>1500</v>
      </c>
      <c r="F21" s="236"/>
      <c r="G21" s="21"/>
      <c r="H21" s="224"/>
      <c r="I21" s="225"/>
      <c r="J21" s="225"/>
      <c r="K21" s="225"/>
      <c r="L21" s="226"/>
    </row>
    <row r="22" spans="1:12" ht="13.5" thickBot="1">
      <c r="A22" s="230" t="s">
        <v>78</v>
      </c>
      <c r="B22" s="231"/>
      <c r="C22" s="231"/>
      <c r="D22" s="232"/>
      <c r="E22" s="233">
        <v>3000</v>
      </c>
      <c r="F22" s="234"/>
      <c r="G22" s="21"/>
      <c r="H22" s="186"/>
      <c r="I22" s="187"/>
      <c r="J22" s="187"/>
      <c r="K22" s="187"/>
      <c r="L22" s="188"/>
    </row>
    <row r="23" spans="1:7" ht="12.75">
      <c r="A23" s="227" t="s">
        <v>79</v>
      </c>
      <c r="B23" s="228"/>
      <c r="C23" s="228"/>
      <c r="D23" s="229"/>
      <c r="E23" s="235">
        <v>1000</v>
      </c>
      <c r="F23" s="236"/>
      <c r="G23" s="21"/>
    </row>
    <row r="24" spans="1:7" ht="13.5" thickBot="1">
      <c r="A24" s="230" t="s">
        <v>80</v>
      </c>
      <c r="B24" s="231"/>
      <c r="C24" s="231"/>
      <c r="D24" s="232"/>
      <c r="E24" s="233">
        <v>2000</v>
      </c>
      <c r="F24" s="234"/>
      <c r="G24" s="21"/>
    </row>
    <row r="25" spans="1:7" ht="12.75">
      <c r="A25" s="227" t="s">
        <v>81</v>
      </c>
      <c r="B25" s="228"/>
      <c r="C25" s="228"/>
      <c r="D25" s="229"/>
      <c r="E25" s="228">
        <v>500</v>
      </c>
      <c r="F25" s="229"/>
      <c r="G25" s="21"/>
    </row>
    <row r="26" spans="1:7" ht="13.5" thickBot="1">
      <c r="A26" s="230" t="s">
        <v>82</v>
      </c>
      <c r="B26" s="231"/>
      <c r="C26" s="231"/>
      <c r="D26" s="232"/>
      <c r="E26" s="233">
        <v>1000</v>
      </c>
      <c r="F26" s="234"/>
      <c r="G26" s="21"/>
    </row>
    <row r="27" spans="1:6" ht="12.75">
      <c r="A27" s="218" t="s">
        <v>152</v>
      </c>
      <c r="B27" s="219"/>
      <c r="C27" s="219"/>
      <c r="D27" s="220"/>
      <c r="E27" s="219">
        <v>500</v>
      </c>
      <c r="F27" s="220"/>
    </row>
    <row r="28" spans="1:6" ht="13.5" thickBot="1">
      <c r="A28" s="221" t="s">
        <v>153</v>
      </c>
      <c r="B28" s="222"/>
      <c r="C28" s="222"/>
      <c r="D28" s="223"/>
      <c r="E28" s="222">
        <v>1000</v>
      </c>
      <c r="F28" s="223"/>
    </row>
  </sheetData>
  <sheetProtection/>
  <mergeCells count="55">
    <mergeCell ref="A13:D13"/>
    <mergeCell ref="E13:F13"/>
    <mergeCell ref="A14:D14"/>
    <mergeCell ref="E14:F14"/>
    <mergeCell ref="A7:D7"/>
    <mergeCell ref="E7:F7"/>
    <mergeCell ref="A8:D8"/>
    <mergeCell ref="E8:F8"/>
    <mergeCell ref="A9:D9"/>
    <mergeCell ref="A11:D11"/>
    <mergeCell ref="E4:F4"/>
    <mergeCell ref="A4:D4"/>
    <mergeCell ref="A3:D3"/>
    <mergeCell ref="E1:F2"/>
    <mergeCell ref="E3:F3"/>
    <mergeCell ref="A1:D2"/>
    <mergeCell ref="A6:D6"/>
    <mergeCell ref="E5:F5"/>
    <mergeCell ref="E9:F9"/>
    <mergeCell ref="E11:F11"/>
    <mergeCell ref="E6:F6"/>
    <mergeCell ref="A5:D5"/>
    <mergeCell ref="E10:F10"/>
    <mergeCell ref="A10:D10"/>
    <mergeCell ref="A12:D12"/>
    <mergeCell ref="E12:F12"/>
    <mergeCell ref="A15:D15"/>
    <mergeCell ref="A16:D16"/>
    <mergeCell ref="A17:D17"/>
    <mergeCell ref="A18:D18"/>
    <mergeCell ref="E18:F18"/>
    <mergeCell ref="E15:F15"/>
    <mergeCell ref="E16:F16"/>
    <mergeCell ref="E17:F17"/>
    <mergeCell ref="A19:D19"/>
    <mergeCell ref="A20:D20"/>
    <mergeCell ref="A21:D21"/>
    <mergeCell ref="A22:D22"/>
    <mergeCell ref="A23:D23"/>
    <mergeCell ref="A24:D24"/>
    <mergeCell ref="E19:F19"/>
    <mergeCell ref="E20:F20"/>
    <mergeCell ref="E21:F21"/>
    <mergeCell ref="E22:F22"/>
    <mergeCell ref="E23:F23"/>
    <mergeCell ref="E24:F24"/>
    <mergeCell ref="A27:D27"/>
    <mergeCell ref="A28:D28"/>
    <mergeCell ref="E27:F27"/>
    <mergeCell ref="E28:F28"/>
    <mergeCell ref="H20:L22"/>
    <mergeCell ref="A25:D25"/>
    <mergeCell ref="A26:D26"/>
    <mergeCell ref="E25:F25"/>
    <mergeCell ref="E26:F26"/>
  </mergeCells>
  <printOptions/>
  <pageMargins left="0.7" right="0.7" top="0.787401575" bottom="0.7874015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Mikroregion</cp:lastModifiedBy>
  <cp:lastPrinted>2020-12-04T17:58:50Z</cp:lastPrinted>
  <dcterms:created xsi:type="dcterms:W3CDTF">2006-11-24T12:02:07Z</dcterms:created>
  <dcterms:modified xsi:type="dcterms:W3CDTF">2021-11-05T11:25:07Z</dcterms:modified>
  <cp:category/>
  <cp:version/>
  <cp:contentType/>
  <cp:contentStatus/>
</cp:coreProperties>
</file>